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ca\catr\WAP\WAP Production Schedules\"/>
    </mc:Choice>
  </mc:AlternateContent>
  <xr:revisionPtr revIDLastSave="0" documentId="13_ncr:1_{C64596EA-4814-4995-A7E3-C4F68A0789FB}" xr6:coauthVersionLast="47" xr6:coauthVersionMax="47" xr10:uidLastSave="{00000000-0000-0000-0000-000000000000}"/>
  <bookViews>
    <workbookView xWindow="28680" yWindow="-1545" windowWidth="29040" windowHeight="15840" activeTab="3" xr2:uid="{00000000-000D-0000-FFFF-FFFF00000000}"/>
  </bookViews>
  <sheets>
    <sheet name="LIHEAP-WAP Production Tool" sheetId="5" r:id="rId1"/>
    <sheet name="DOE-WAP Production Tool" sheetId="6" r:id="rId2"/>
    <sheet name="DOE_BIL WAP Production Tool" sheetId="7" r:id="rId3"/>
    <sheet name="Production Benchmarks" sheetId="10" r:id="rId4"/>
    <sheet name="Production Planning" sheetId="8" r:id="rId5"/>
    <sheet name="Staff Planning" sheetId="9" r:id="rId6"/>
  </sheets>
  <definedNames>
    <definedName name="CEAP_Production_Schedule">#REF!</definedName>
    <definedName name="_xlnm.Print_Area" localSheetId="2">'DOE_BIL WAP Production Tool'!$A$3:$H$88</definedName>
    <definedName name="_xlnm.Print_Area" localSheetId="1">'DOE-WAP Production Tool'!$A$2:$I$52</definedName>
    <definedName name="_xlnm.Print_Area" localSheetId="0">'LIHEAP-WAP Production Tool'!$A$2:$G$52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C18" i="10"/>
  <c r="G15" i="10"/>
  <c r="G16" i="10" s="1"/>
  <c r="E15" i="10"/>
  <c r="E16" i="10" s="1"/>
  <c r="C15" i="10"/>
  <c r="C16" i="10" s="1"/>
  <c r="H14" i="10"/>
  <c r="G14" i="10"/>
  <c r="F14" i="10"/>
  <c r="E14" i="10"/>
  <c r="D14" i="10"/>
  <c r="D15" i="10" s="1"/>
  <c r="D16" i="10" s="1"/>
  <c r="C14" i="10"/>
  <c r="H9" i="10"/>
  <c r="H15" i="10" s="1"/>
  <c r="H16" i="10" s="1"/>
  <c r="G9" i="10"/>
  <c r="F9" i="10"/>
  <c r="E9" i="10"/>
  <c r="D9" i="10"/>
  <c r="C9" i="10"/>
  <c r="C39" i="6"/>
  <c r="F38" i="6"/>
  <c r="E38" i="6"/>
  <c r="E39" i="6" s="1"/>
  <c r="D38" i="6"/>
  <c r="C38" i="6"/>
  <c r="B38" i="6"/>
  <c r="G37" i="6"/>
  <c r="F37" i="6"/>
  <c r="G36" i="6"/>
  <c r="F36" i="6"/>
  <c r="G35" i="6"/>
  <c r="F35" i="6"/>
  <c r="G34" i="6"/>
  <c r="F34" i="6"/>
  <c r="G33" i="6"/>
  <c r="F33" i="6"/>
  <c r="G32" i="6"/>
  <c r="F32" i="6"/>
  <c r="G31" i="6"/>
  <c r="F31" i="6"/>
  <c r="G30" i="6"/>
  <c r="F30" i="6"/>
  <c r="G29" i="6"/>
  <c r="F29" i="6"/>
  <c r="G28" i="6"/>
  <c r="F28" i="6"/>
  <c r="G27" i="6"/>
  <c r="F27" i="6"/>
  <c r="G26" i="6"/>
  <c r="F26" i="6"/>
  <c r="F23" i="6"/>
  <c r="E23" i="6"/>
  <c r="D23" i="6"/>
  <c r="F21" i="6"/>
  <c r="C21" i="6"/>
  <c r="D21" i="6" s="1"/>
  <c r="E21" i="6" s="1"/>
  <c r="E18" i="6"/>
  <c r="F18" i="6" s="1"/>
  <c r="C18" i="6"/>
  <c r="A18" i="6"/>
  <c r="H14" i="6"/>
  <c r="G14" i="6"/>
  <c r="F14" i="6"/>
  <c r="E14" i="6"/>
  <c r="B18" i="6" s="1"/>
  <c r="D18" i="6" s="1"/>
  <c r="D14" i="6"/>
  <c r="C14" i="6"/>
  <c r="B14" i="6"/>
  <c r="H13" i="6"/>
  <c r="F13" i="6"/>
  <c r="I12" i="6"/>
  <c r="B13" i="6" s="1"/>
  <c r="I11" i="6"/>
  <c r="I14" i="6" s="1"/>
  <c r="C39" i="5"/>
  <c r="E38" i="5"/>
  <c r="E39" i="5" s="1"/>
  <c r="D38" i="5"/>
  <c r="C38" i="5"/>
  <c r="B38" i="5"/>
  <c r="F38" i="5" s="1"/>
  <c r="G37" i="5"/>
  <c r="F37" i="5"/>
  <c r="G36" i="5"/>
  <c r="F36" i="5"/>
  <c r="G35" i="5"/>
  <c r="F35" i="5"/>
  <c r="G34" i="5"/>
  <c r="F34" i="5"/>
  <c r="G33" i="5"/>
  <c r="F33" i="5"/>
  <c r="G32" i="5"/>
  <c r="F32" i="5"/>
  <c r="G31" i="5"/>
  <c r="F31" i="5"/>
  <c r="G30" i="5"/>
  <c r="F30" i="5"/>
  <c r="G29" i="5"/>
  <c r="F29" i="5"/>
  <c r="G28" i="5"/>
  <c r="F28" i="5"/>
  <c r="G27" i="5"/>
  <c r="F27" i="5"/>
  <c r="G26" i="5"/>
  <c r="F26" i="5"/>
  <c r="F23" i="5"/>
  <c r="D23" i="5"/>
  <c r="E23" i="5" s="1"/>
  <c r="F21" i="5"/>
  <c r="D21" i="5"/>
  <c r="E21" i="5" s="1"/>
  <c r="C21" i="5"/>
  <c r="A18" i="5"/>
  <c r="C18" i="5" s="1"/>
  <c r="F14" i="5"/>
  <c r="E14" i="5"/>
  <c r="D14" i="5"/>
  <c r="C14" i="5"/>
  <c r="B18" i="5" s="1"/>
  <c r="B14" i="5"/>
  <c r="F13" i="5"/>
  <c r="E13" i="5"/>
  <c r="D13" i="5"/>
  <c r="C13" i="5"/>
  <c r="B13" i="5"/>
  <c r="AB59" i="8"/>
  <c r="AB58" i="8"/>
  <c r="AB57" i="8"/>
  <c r="AB56" i="8"/>
  <c r="AB55" i="8"/>
  <c r="AB54" i="8"/>
  <c r="AB53" i="8"/>
  <c r="AB52" i="8"/>
  <c r="AB51" i="8"/>
  <c r="AB50" i="8"/>
  <c r="AB49" i="8"/>
  <c r="AB48" i="8"/>
  <c r="T53" i="8"/>
  <c r="T52" i="8"/>
  <c r="T51" i="8"/>
  <c r="T50" i="8"/>
  <c r="T49" i="8"/>
  <c r="T48" i="8"/>
  <c r="T47" i="8"/>
  <c r="T46" i="8"/>
  <c r="T45" i="8"/>
  <c r="T44" i="8"/>
  <c r="T43" i="8"/>
  <c r="T42" i="8"/>
  <c r="L62" i="7"/>
  <c r="K62" i="7"/>
  <c r="L53" i="7"/>
  <c r="K53" i="7"/>
  <c r="L43" i="7"/>
  <c r="K43" i="7"/>
  <c r="L34" i="7"/>
  <c r="F15" i="10" l="1"/>
  <c r="F16" i="10" s="1"/>
  <c r="E18" i="10"/>
  <c r="I16" i="10"/>
  <c r="G38" i="6"/>
  <c r="C13" i="6"/>
  <c r="D13" i="6"/>
  <c r="G13" i="6"/>
  <c r="E13" i="6"/>
  <c r="I13" i="6"/>
  <c r="D18" i="5"/>
  <c r="F16" i="5"/>
  <c r="E18" i="5" s="1"/>
  <c r="F18" i="5" s="1"/>
  <c r="G38" i="5"/>
  <c r="H11" i="7"/>
  <c r="H12" i="7"/>
  <c r="K34" i="7"/>
  <c r="L42" i="7"/>
  <c r="AB47" i="8"/>
  <c r="AB46" i="8"/>
  <c r="AB45" i="8"/>
  <c r="AB44" i="8"/>
  <c r="AB43" i="8"/>
  <c r="AB42" i="8"/>
  <c r="AB41" i="8"/>
  <c r="AB40" i="8"/>
  <c r="AB39" i="8"/>
  <c r="AB38" i="8"/>
  <c r="AB37" i="8"/>
  <c r="AB36" i="8"/>
  <c r="E74" i="7"/>
  <c r="C74" i="7"/>
  <c r="D74" i="7"/>
  <c r="B74" i="7"/>
  <c r="K35" i="7" s="1"/>
  <c r="I35" i="7" s="1"/>
  <c r="AJ59" i="8"/>
  <c r="AN59" i="8" s="1"/>
  <c r="AO59" i="8" s="1"/>
  <c r="AJ58" i="8"/>
  <c r="AK58" i="8" s="1"/>
  <c r="AJ57" i="8"/>
  <c r="AL57" i="8" s="1"/>
  <c r="AM57" i="8" s="1"/>
  <c r="AJ56" i="8"/>
  <c r="AL56" i="8" s="1"/>
  <c r="AJ55" i="8"/>
  <c r="AJ54" i="8"/>
  <c r="AL54" i="8" s="1"/>
  <c r="AM54" i="8" s="1"/>
  <c r="AJ53" i="8"/>
  <c r="AJ52" i="8"/>
  <c r="AJ51" i="8"/>
  <c r="AJ50" i="8"/>
  <c r="AJ49" i="8"/>
  <c r="AJ48" i="8"/>
  <c r="AJ47" i="8"/>
  <c r="AJ46" i="8"/>
  <c r="AJ45" i="8"/>
  <c r="AJ44" i="8"/>
  <c r="AJ43" i="8"/>
  <c r="AJ42" i="8"/>
  <c r="AJ41" i="8"/>
  <c r="AJ40" i="8"/>
  <c r="AJ39" i="8"/>
  <c r="AJ38" i="8"/>
  <c r="AJ37" i="8"/>
  <c r="AJ36" i="8"/>
  <c r="AJ35" i="8"/>
  <c r="AJ34" i="8"/>
  <c r="AJ33" i="8"/>
  <c r="AJ32" i="8"/>
  <c r="AJ31" i="8"/>
  <c r="AJ30" i="8"/>
  <c r="AJ29" i="8"/>
  <c r="AJ28" i="8"/>
  <c r="AJ27" i="8"/>
  <c r="AJ26" i="8"/>
  <c r="AJ25" i="8"/>
  <c r="AJ24" i="8"/>
  <c r="AJ23" i="8"/>
  <c r="AJ22" i="8"/>
  <c r="AJ21" i="8"/>
  <c r="AJ20" i="8"/>
  <c r="AJ19" i="8"/>
  <c r="AJ18" i="8"/>
  <c r="AJ17" i="8"/>
  <c r="AJ16" i="8"/>
  <c r="AJ15" i="8"/>
  <c r="AJ14" i="8"/>
  <c r="AJ13" i="8"/>
  <c r="AJ12" i="8"/>
  <c r="AF59" i="8"/>
  <c r="AG59" i="8" s="1"/>
  <c r="AD59" i="8"/>
  <c r="AE59" i="8" s="1"/>
  <c r="AC59" i="8"/>
  <c r="X59" i="8"/>
  <c r="Y59" i="8" s="1"/>
  <c r="V59" i="8"/>
  <c r="W59" i="8" s="1"/>
  <c r="U59" i="8"/>
  <c r="AF58" i="8"/>
  <c r="AG58" i="8" s="1"/>
  <c r="AD58" i="8"/>
  <c r="AC58" i="8"/>
  <c r="X58" i="8"/>
  <c r="V58" i="8"/>
  <c r="W58" i="8" s="1"/>
  <c r="U58" i="8"/>
  <c r="AF57" i="8"/>
  <c r="AG57" i="8" s="1"/>
  <c r="AD57" i="8"/>
  <c r="AE57" i="8" s="1"/>
  <c r="AI57" i="8" s="1"/>
  <c r="AC57" i="8"/>
  <c r="X57" i="8"/>
  <c r="Y57" i="8" s="1"/>
  <c r="V57" i="8"/>
  <c r="U57" i="8"/>
  <c r="AF56" i="8"/>
  <c r="AG56" i="8" s="1"/>
  <c r="AD56" i="8"/>
  <c r="AE56" i="8" s="1"/>
  <c r="AC56" i="8"/>
  <c r="X56" i="8"/>
  <c r="Y56" i="8" s="1"/>
  <c r="V56" i="8"/>
  <c r="U56" i="8"/>
  <c r="AF55" i="8"/>
  <c r="AG55" i="8" s="1"/>
  <c r="AD55" i="8"/>
  <c r="AE55" i="8" s="1"/>
  <c r="AC55" i="8"/>
  <c r="X55" i="8"/>
  <c r="Y55" i="8" s="1"/>
  <c r="V55" i="8"/>
  <c r="U55" i="8"/>
  <c r="AF54" i="8"/>
  <c r="AD54" i="8"/>
  <c r="AC54" i="8"/>
  <c r="X54" i="8"/>
  <c r="Y54" i="8" s="1"/>
  <c r="V54" i="8"/>
  <c r="U54" i="8"/>
  <c r="E1" i="8" l="1"/>
  <c r="D1" i="8" s="1"/>
  <c r="M1" i="9"/>
  <c r="L1" i="9" s="1"/>
  <c r="Z55" i="8"/>
  <c r="Z57" i="8"/>
  <c r="H35" i="7"/>
  <c r="K44" i="7"/>
  <c r="K63" i="7"/>
  <c r="K54" i="7"/>
  <c r="N58" i="8"/>
  <c r="H54" i="7"/>
  <c r="H14" i="7"/>
  <c r="H13" i="7"/>
  <c r="AJ60" i="8"/>
  <c r="O54" i="8"/>
  <c r="N54" i="8"/>
  <c r="C54" i="8"/>
  <c r="N56" i="8"/>
  <c r="N55" i="8"/>
  <c r="Z56" i="8"/>
  <c r="AE54" i="8"/>
  <c r="AH54" i="8"/>
  <c r="AI56" i="8"/>
  <c r="AL59" i="8"/>
  <c r="AP59" i="8" s="1"/>
  <c r="AK59" i="8"/>
  <c r="B59" i="8" s="1"/>
  <c r="AH56" i="8"/>
  <c r="Z58" i="8"/>
  <c r="W55" i="8"/>
  <c r="AA55" i="8" s="1"/>
  <c r="Z59" i="8"/>
  <c r="AL58" i="8"/>
  <c r="C58" i="8" s="1"/>
  <c r="B58" i="8"/>
  <c r="AN58" i="8"/>
  <c r="AO58" i="8" s="1"/>
  <c r="AI59" i="8"/>
  <c r="N59" i="8"/>
  <c r="AH59" i="8"/>
  <c r="AM56" i="8"/>
  <c r="C56" i="8"/>
  <c r="Q59" i="8"/>
  <c r="E59" i="8"/>
  <c r="AG54" i="8"/>
  <c r="AN57" i="8"/>
  <c r="AO57" i="8" s="1"/>
  <c r="E57" i="8" s="1"/>
  <c r="W56" i="8"/>
  <c r="O56" i="8"/>
  <c r="AH57" i="8"/>
  <c r="AK57" i="8"/>
  <c r="B57" i="8" s="1"/>
  <c r="W57" i="8"/>
  <c r="Y58" i="8"/>
  <c r="AA59" i="8"/>
  <c r="AH55" i="8"/>
  <c r="AK56" i="8"/>
  <c r="B56" i="8" s="1"/>
  <c r="Z54" i="8"/>
  <c r="AK54" i="8"/>
  <c r="B54" i="8" s="1"/>
  <c r="AN56" i="8"/>
  <c r="AO56" i="8" s="1"/>
  <c r="E56" i="8" s="1"/>
  <c r="N57" i="8"/>
  <c r="AH58" i="8"/>
  <c r="W54" i="8"/>
  <c r="AN54" i="8"/>
  <c r="AO54" i="8" s="1"/>
  <c r="E54" i="8" s="1"/>
  <c r="AN55" i="8"/>
  <c r="AO55" i="8" s="1"/>
  <c r="Q55" i="8" s="1"/>
  <c r="O57" i="8"/>
  <c r="AE58" i="8"/>
  <c r="AI58" i="8" s="1"/>
  <c r="AI55" i="8"/>
  <c r="AK55" i="8"/>
  <c r="B55" i="8" s="1"/>
  <c r="AL55" i="8"/>
  <c r="C57" i="8"/>
  <c r="I44" i="7" l="1"/>
  <c r="H44" i="7"/>
  <c r="I63" i="7"/>
  <c r="H63" i="7"/>
  <c r="H58" i="8"/>
  <c r="I54" i="7"/>
  <c r="H54" i="8"/>
  <c r="I54" i="8"/>
  <c r="H56" i="8"/>
  <c r="AP54" i="8"/>
  <c r="F54" i="8" s="1"/>
  <c r="E55" i="8"/>
  <c r="K55" i="8" s="1"/>
  <c r="Q56" i="8"/>
  <c r="K56" i="8" s="1"/>
  <c r="H55" i="8"/>
  <c r="F59" i="8"/>
  <c r="H59" i="8"/>
  <c r="AP58" i="8"/>
  <c r="F58" i="8" s="1"/>
  <c r="O59" i="8"/>
  <c r="AM59" i="8"/>
  <c r="Q54" i="8"/>
  <c r="K54" i="8" s="1"/>
  <c r="H57" i="8"/>
  <c r="C59" i="8"/>
  <c r="O58" i="8"/>
  <c r="I58" i="8" s="1"/>
  <c r="AM58" i="8"/>
  <c r="AQ58" i="8" s="1"/>
  <c r="AP57" i="8"/>
  <c r="F57" i="8" s="1"/>
  <c r="K59" i="8"/>
  <c r="AP55" i="8"/>
  <c r="F55" i="8" s="1"/>
  <c r="AM55" i="8"/>
  <c r="C55" i="8"/>
  <c r="O55" i="8"/>
  <c r="AQ57" i="8"/>
  <c r="AI54" i="8"/>
  <c r="D57" i="8"/>
  <c r="P57" i="8"/>
  <c r="AA57" i="8"/>
  <c r="R59" i="8"/>
  <c r="Q57" i="8"/>
  <c r="K57" i="8" s="1"/>
  <c r="AA54" i="8"/>
  <c r="P54" i="8"/>
  <c r="D54" i="8"/>
  <c r="P56" i="8"/>
  <c r="D56" i="8"/>
  <c r="AA56" i="8"/>
  <c r="I56" i="8"/>
  <c r="AQ56" i="8"/>
  <c r="AQ54" i="8"/>
  <c r="AP56" i="8"/>
  <c r="I57" i="8"/>
  <c r="E58" i="8"/>
  <c r="Q58" i="8"/>
  <c r="AA58" i="8"/>
  <c r="J56" i="8" l="1"/>
  <c r="R54" i="8"/>
  <c r="L54" i="8" s="1"/>
  <c r="R55" i="8"/>
  <c r="L55" i="8" s="1"/>
  <c r="R57" i="8"/>
  <c r="L57" i="8" s="1"/>
  <c r="D58" i="8"/>
  <c r="L59" i="8"/>
  <c r="R58" i="8"/>
  <c r="L58" i="8" s="1"/>
  <c r="J54" i="8"/>
  <c r="I59" i="8"/>
  <c r="AQ59" i="8"/>
  <c r="D59" i="8"/>
  <c r="P59" i="8"/>
  <c r="P58" i="8"/>
  <c r="F56" i="8"/>
  <c r="R56" i="8"/>
  <c r="G54" i="8"/>
  <c r="S54" i="8"/>
  <c r="D55" i="8"/>
  <c r="AQ55" i="8"/>
  <c r="P55" i="8"/>
  <c r="S56" i="8"/>
  <c r="G56" i="8"/>
  <c r="J57" i="8"/>
  <c r="I55" i="8"/>
  <c r="S58" i="8"/>
  <c r="G58" i="8"/>
  <c r="K58" i="8"/>
  <c r="G57" i="8"/>
  <c r="S57" i="8"/>
  <c r="J58" i="8" l="1"/>
  <c r="M58" i="8"/>
  <c r="J59" i="8"/>
  <c r="S59" i="8"/>
  <c r="G59" i="8"/>
  <c r="M59" i="8" s="1"/>
  <c r="M56" i="8"/>
  <c r="J55" i="8"/>
  <c r="S55" i="8"/>
  <c r="G55" i="8"/>
  <c r="M54" i="8"/>
  <c r="M57" i="8"/>
  <c r="L56" i="8"/>
  <c r="M55" i="8" l="1"/>
  <c r="G73" i="7" l="1"/>
  <c r="F73" i="7"/>
  <c r="G72" i="7"/>
  <c r="F72" i="7"/>
  <c r="G71" i="7"/>
  <c r="F71" i="7"/>
  <c r="G70" i="7"/>
  <c r="F70" i="7"/>
  <c r="G69" i="7"/>
  <c r="F69" i="7"/>
  <c r="G68" i="7"/>
  <c r="F68" i="7"/>
  <c r="G67" i="7"/>
  <c r="F67" i="7"/>
  <c r="G66" i="7"/>
  <c r="F66" i="7"/>
  <c r="G65" i="7"/>
  <c r="F65" i="7"/>
  <c r="G64" i="7"/>
  <c r="F64" i="7"/>
  <c r="G63" i="7"/>
  <c r="F63" i="7"/>
  <c r="G62" i="7"/>
  <c r="F62" i="7"/>
  <c r="D23" i="7" l="1"/>
  <c r="G61" i="7" l="1"/>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F23" i="7"/>
  <c r="E23" i="7"/>
  <c r="F21" i="7"/>
  <c r="C21" i="7"/>
  <c r="D21" i="7" s="1"/>
  <c r="E21" i="7" s="1"/>
  <c r="A18" i="7"/>
  <c r="C18" i="7" s="1"/>
  <c r="G14" i="7"/>
  <c r="F14" i="7"/>
  <c r="E14" i="7"/>
  <c r="B18" i="7" s="1"/>
  <c r="D14" i="7"/>
  <c r="C14" i="7"/>
  <c r="B14" i="7"/>
  <c r="F13" i="7"/>
  <c r="G13" i="7"/>
  <c r="B13" i="7" l="1"/>
  <c r="C13" i="7"/>
  <c r="D13" i="7"/>
  <c r="D18" i="7"/>
  <c r="F16" i="7"/>
  <c r="E18" i="7" s="1"/>
  <c r="F18" i="7" s="1"/>
  <c r="E13" i="7"/>
  <c r="AN35" i="8"/>
  <c r="AO35" i="8" s="1"/>
  <c r="AN34" i="8"/>
  <c r="AO34" i="8" s="1"/>
  <c r="AL32" i="8"/>
  <c r="AN31" i="8"/>
  <c r="AO31" i="8" s="1"/>
  <c r="AN30" i="8"/>
  <c r="AO30" i="8" s="1"/>
  <c r="AN29" i="8"/>
  <c r="AO29" i="8" s="1"/>
  <c r="AN28" i="8"/>
  <c r="AO28" i="8" s="1"/>
  <c r="AN27" i="8"/>
  <c r="AO27" i="8" s="1"/>
  <c r="AL26" i="8"/>
  <c r="AN25" i="8"/>
  <c r="AO25" i="8" s="1"/>
  <c r="AL24" i="8"/>
  <c r="AN23" i="8"/>
  <c r="AO23" i="8" s="1"/>
  <c r="AN22" i="8"/>
  <c r="AO22" i="8" s="1"/>
  <c r="AN21" i="8"/>
  <c r="AO21" i="8" s="1"/>
  <c r="AL20" i="8"/>
  <c r="AL19" i="8"/>
  <c r="AN18" i="8"/>
  <c r="AO18" i="8" s="1"/>
  <c r="AN16" i="8"/>
  <c r="AO16" i="8" s="1"/>
  <c r="AN15" i="8"/>
  <c r="AO15" i="8" s="1"/>
  <c r="AK14" i="8"/>
  <c r="AL13" i="8"/>
  <c r="AJ10" i="8"/>
  <c r="F5" i="8" s="1"/>
  <c r="A5" i="9" s="1"/>
  <c r="AD23" i="8"/>
  <c r="AD22" i="8"/>
  <c r="AD21" i="8"/>
  <c r="AD20" i="8"/>
  <c r="AF19" i="8"/>
  <c r="AG19" i="8" s="1"/>
  <c r="AD18" i="8"/>
  <c r="AD17" i="8"/>
  <c r="AF16" i="8"/>
  <c r="AG16" i="8" s="1"/>
  <c r="AF15" i="8"/>
  <c r="AG15" i="8" s="1"/>
  <c r="AD14" i="8"/>
  <c r="AF13" i="8"/>
  <c r="AG13" i="8" s="1"/>
  <c r="AB10" i="8"/>
  <c r="F4" i="8" s="1"/>
  <c r="A4" i="9" s="1"/>
  <c r="V17" i="8"/>
  <c r="V16" i="8"/>
  <c r="V15" i="8"/>
  <c r="V14" i="8"/>
  <c r="V12" i="8"/>
  <c r="T10" i="8"/>
  <c r="F3" i="8" s="1"/>
  <c r="A3" i="9" s="1"/>
  <c r="AN53" i="8"/>
  <c r="AO53" i="8" s="1"/>
  <c r="AL53" i="8"/>
  <c r="AK53" i="8"/>
  <c r="AN52" i="8"/>
  <c r="AO52" i="8" s="1"/>
  <c r="AL52" i="8"/>
  <c r="AM52" i="8" s="1"/>
  <c r="AK52" i="8"/>
  <c r="AN51" i="8"/>
  <c r="AO51" i="8" s="1"/>
  <c r="AL51" i="8"/>
  <c r="AK51" i="8"/>
  <c r="AN50" i="8"/>
  <c r="AO50" i="8" s="1"/>
  <c r="AL50" i="8"/>
  <c r="AM50" i="8" s="1"/>
  <c r="AK50" i="8"/>
  <c r="AN49" i="8"/>
  <c r="AO49" i="8" s="1"/>
  <c r="AL49" i="8"/>
  <c r="AP49" i="8" s="1"/>
  <c r="AK49" i="8"/>
  <c r="AN48" i="8"/>
  <c r="AO48" i="8" s="1"/>
  <c r="AL48" i="8"/>
  <c r="AK48" i="8"/>
  <c r="AN47" i="8"/>
  <c r="AL47" i="8"/>
  <c r="AM47" i="8" s="1"/>
  <c r="AK47" i="8"/>
  <c r="AN46" i="8"/>
  <c r="AO46" i="8" s="1"/>
  <c r="AL46" i="8"/>
  <c r="AK46" i="8"/>
  <c r="AN45" i="8"/>
  <c r="AO45" i="8" s="1"/>
  <c r="AL45" i="8"/>
  <c r="AM45" i="8" s="1"/>
  <c r="AK45" i="8"/>
  <c r="AN44" i="8"/>
  <c r="AO44" i="8" s="1"/>
  <c r="AL44" i="8"/>
  <c r="AK44" i="8"/>
  <c r="AN43" i="8"/>
  <c r="AO43" i="8" s="1"/>
  <c r="AL43" i="8"/>
  <c r="AK43" i="8"/>
  <c r="AN42" i="8"/>
  <c r="AO42" i="8" s="1"/>
  <c r="AL42" i="8"/>
  <c r="AM42" i="8" s="1"/>
  <c r="AK42" i="8"/>
  <c r="AN41" i="8"/>
  <c r="AO41" i="8" s="1"/>
  <c r="AL41" i="8"/>
  <c r="AK41" i="8"/>
  <c r="AN40" i="8"/>
  <c r="AL40" i="8"/>
  <c r="AK40" i="8"/>
  <c r="AN39" i="8"/>
  <c r="AO39" i="8" s="1"/>
  <c r="AL39" i="8"/>
  <c r="AK39" i="8"/>
  <c r="AN38" i="8"/>
  <c r="AO38" i="8" s="1"/>
  <c r="AL38" i="8"/>
  <c r="AM38" i="8" s="1"/>
  <c r="AK38" i="8"/>
  <c r="AN37" i="8"/>
  <c r="AO37" i="8" s="1"/>
  <c r="AL37" i="8"/>
  <c r="AK37" i="8"/>
  <c r="AN36" i="8"/>
  <c r="AO36" i="8" s="1"/>
  <c r="AL36" i="8"/>
  <c r="AM36" i="8" s="1"/>
  <c r="AK36" i="8"/>
  <c r="AN33" i="8"/>
  <c r="AO33" i="8" s="1"/>
  <c r="AF53" i="8"/>
  <c r="AG53" i="8" s="1"/>
  <c r="AD53" i="8"/>
  <c r="AE53" i="8" s="1"/>
  <c r="AC53" i="8"/>
  <c r="AF52" i="8"/>
  <c r="AG52" i="8" s="1"/>
  <c r="AD52" i="8"/>
  <c r="AE52" i="8" s="1"/>
  <c r="AC52" i="8"/>
  <c r="AF51" i="8"/>
  <c r="AG51" i="8" s="1"/>
  <c r="AD51" i="8"/>
  <c r="AC51" i="8"/>
  <c r="AF50" i="8"/>
  <c r="AG50" i="8" s="1"/>
  <c r="AD50" i="8"/>
  <c r="AC50" i="8"/>
  <c r="AF49" i="8"/>
  <c r="AG49" i="8" s="1"/>
  <c r="AD49" i="8"/>
  <c r="AC49" i="8"/>
  <c r="AF48" i="8"/>
  <c r="AG48" i="8" s="1"/>
  <c r="AD48" i="8"/>
  <c r="AC48" i="8"/>
  <c r="AF47" i="8"/>
  <c r="AG47" i="8" s="1"/>
  <c r="AD47" i="8"/>
  <c r="AE47" i="8" s="1"/>
  <c r="AC47" i="8"/>
  <c r="AF46" i="8"/>
  <c r="AG46" i="8" s="1"/>
  <c r="AD46" i="8"/>
  <c r="AC46" i="8"/>
  <c r="AF45" i="8"/>
  <c r="AG45" i="8" s="1"/>
  <c r="AD45" i="8"/>
  <c r="AE45" i="8" s="1"/>
  <c r="AC45" i="8"/>
  <c r="AF44" i="8"/>
  <c r="AG44" i="8" s="1"/>
  <c r="AD44" i="8"/>
  <c r="AE44" i="8" s="1"/>
  <c r="AC44" i="8"/>
  <c r="AF43" i="8"/>
  <c r="AG43" i="8" s="1"/>
  <c r="AD43" i="8"/>
  <c r="AC43" i="8"/>
  <c r="AF42" i="8"/>
  <c r="AG42" i="8" s="1"/>
  <c r="AD42" i="8"/>
  <c r="AE42" i="8" s="1"/>
  <c r="AC42" i="8"/>
  <c r="AF41" i="8"/>
  <c r="AG41" i="8" s="1"/>
  <c r="AD41" i="8"/>
  <c r="AC41" i="8"/>
  <c r="AF40" i="8"/>
  <c r="AG40" i="8" s="1"/>
  <c r="AD40" i="8"/>
  <c r="AE40" i="8" s="1"/>
  <c r="AC40" i="8"/>
  <c r="AF39" i="8"/>
  <c r="AG39" i="8" s="1"/>
  <c r="AD39" i="8"/>
  <c r="AC39" i="8"/>
  <c r="AF38" i="8"/>
  <c r="AG38" i="8" s="1"/>
  <c r="AD38" i="8"/>
  <c r="AC38" i="8"/>
  <c r="AF37" i="8"/>
  <c r="AG37" i="8" s="1"/>
  <c r="AD37" i="8"/>
  <c r="AC37" i="8"/>
  <c r="AF36" i="8"/>
  <c r="AG36" i="8" s="1"/>
  <c r="AD36" i="8"/>
  <c r="AC36" i="8"/>
  <c r="AF35" i="8"/>
  <c r="AG35" i="8" s="1"/>
  <c r="AD35" i="8"/>
  <c r="AD34" i="8"/>
  <c r="AF33" i="8"/>
  <c r="AG33" i="8" s="1"/>
  <c r="AD33" i="8"/>
  <c r="AD32" i="8"/>
  <c r="AD31" i="8"/>
  <c r="AD30" i="8"/>
  <c r="AD29" i="8"/>
  <c r="AD28" i="8"/>
  <c r="AD27" i="8"/>
  <c r="AF26" i="8"/>
  <c r="AG26" i="8" s="1"/>
  <c r="AD26" i="8"/>
  <c r="AD25" i="8"/>
  <c r="AD24" i="8"/>
  <c r="U53" i="8"/>
  <c r="U52" i="8"/>
  <c r="U51" i="8"/>
  <c r="U50" i="8"/>
  <c r="U49" i="8"/>
  <c r="U48" i="8"/>
  <c r="N48" i="8" s="1"/>
  <c r="U47" i="8"/>
  <c r="U46" i="8"/>
  <c r="U45" i="8"/>
  <c r="U44" i="8"/>
  <c r="U43" i="8"/>
  <c r="N43" i="8" s="1"/>
  <c r="U42" i="8"/>
  <c r="U41" i="8"/>
  <c r="U40" i="8"/>
  <c r="N40" i="8" s="1"/>
  <c r="U39" i="8"/>
  <c r="U38" i="8"/>
  <c r="U37" i="8"/>
  <c r="U36" i="8"/>
  <c r="X53" i="8"/>
  <c r="Y53" i="8" s="1"/>
  <c r="X52" i="8"/>
  <c r="Y52" i="8" s="1"/>
  <c r="X51" i="8"/>
  <c r="Y51" i="8" s="1"/>
  <c r="X50" i="8"/>
  <c r="Y50" i="8" s="1"/>
  <c r="X49" i="8"/>
  <c r="Y49" i="8" s="1"/>
  <c r="X48" i="8"/>
  <c r="Y48" i="8" s="1"/>
  <c r="X47" i="8"/>
  <c r="Y47" i="8" s="1"/>
  <c r="X46" i="8"/>
  <c r="Y46" i="8" s="1"/>
  <c r="X45" i="8"/>
  <c r="Y45" i="8" s="1"/>
  <c r="X44" i="8"/>
  <c r="Y44" i="8" s="1"/>
  <c r="X43" i="8"/>
  <c r="Y43" i="8" s="1"/>
  <c r="X42" i="8"/>
  <c r="X41" i="8"/>
  <c r="Y41" i="8" s="1"/>
  <c r="X40" i="8"/>
  <c r="Y40" i="8" s="1"/>
  <c r="X39" i="8"/>
  <c r="Y39" i="8" s="1"/>
  <c r="X38" i="8"/>
  <c r="Y38" i="8" s="1"/>
  <c r="X37" i="8"/>
  <c r="Y37" i="8" s="1"/>
  <c r="X36" i="8"/>
  <c r="Y36" i="8" s="1"/>
  <c r="V53" i="8"/>
  <c r="V52" i="8"/>
  <c r="V51" i="8"/>
  <c r="V50" i="8"/>
  <c r="V49" i="8"/>
  <c r="V48" i="8"/>
  <c r="W48" i="8" s="1"/>
  <c r="V47" i="8"/>
  <c r="V46" i="8"/>
  <c r="V45" i="8"/>
  <c r="V44" i="8"/>
  <c r="V43" i="8"/>
  <c r="V42" i="8"/>
  <c r="V41" i="8"/>
  <c r="V40" i="8"/>
  <c r="W40" i="8" s="1"/>
  <c r="V39" i="8"/>
  <c r="V38" i="8"/>
  <c r="V37" i="8"/>
  <c r="V36" i="8"/>
  <c r="V35" i="8"/>
  <c r="V34" i="8"/>
  <c r="V33" i="8"/>
  <c r="V32" i="8"/>
  <c r="V31" i="8"/>
  <c r="V30" i="8"/>
  <c r="V29" i="8"/>
  <c r="V28" i="8"/>
  <c r="V27" i="8"/>
  <c r="V26" i="8"/>
  <c r="V25" i="8"/>
  <c r="V24" i="8"/>
  <c r="V23" i="8"/>
  <c r="V22" i="8"/>
  <c r="V21" i="8"/>
  <c r="V20" i="8"/>
  <c r="X19" i="8"/>
  <c r="X18" i="8"/>
  <c r="W43" i="8" l="1"/>
  <c r="I3" i="8"/>
  <c r="H3" i="8"/>
  <c r="Y42" i="8"/>
  <c r="K3" i="8" s="1"/>
  <c r="H4" i="8"/>
  <c r="K4" i="8"/>
  <c r="I4" i="8"/>
  <c r="AP37" i="8"/>
  <c r="B43" i="8"/>
  <c r="H43" i="8" s="1"/>
  <c r="B40" i="8"/>
  <c r="H40" i="8" s="1"/>
  <c r="AP41" i="8"/>
  <c r="AP53" i="8"/>
  <c r="W36" i="8"/>
  <c r="AA36" i="8" s="1"/>
  <c r="C36" i="8"/>
  <c r="O36" i="8"/>
  <c r="B36" i="8"/>
  <c r="N36" i="8"/>
  <c r="AP46" i="8"/>
  <c r="B49" i="8"/>
  <c r="N49" i="8"/>
  <c r="B47" i="8"/>
  <c r="N47" i="8"/>
  <c r="W37" i="8"/>
  <c r="C37" i="8"/>
  <c r="O37" i="8"/>
  <c r="E45" i="8"/>
  <c r="Q45" i="8"/>
  <c r="B51" i="8"/>
  <c r="N51" i="8"/>
  <c r="E44" i="8"/>
  <c r="Q44" i="8"/>
  <c r="W51" i="8"/>
  <c r="AA51" i="8" s="1"/>
  <c r="C51" i="8"/>
  <c r="O51" i="8"/>
  <c r="N39" i="8"/>
  <c r="B39" i="8"/>
  <c r="W52" i="8"/>
  <c r="C52" i="8"/>
  <c r="O52" i="8"/>
  <c r="E46" i="8"/>
  <c r="Q46" i="8"/>
  <c r="B52" i="8"/>
  <c r="N52" i="8"/>
  <c r="B37" i="8"/>
  <c r="N37" i="8"/>
  <c r="W50" i="8"/>
  <c r="AA50" i="8" s="1"/>
  <c r="C50" i="8"/>
  <c r="O50" i="8"/>
  <c r="B41" i="8"/>
  <c r="N41" i="8"/>
  <c r="B48" i="8"/>
  <c r="H48" i="8" s="1"/>
  <c r="E41" i="8"/>
  <c r="Q41" i="8"/>
  <c r="W49" i="8"/>
  <c r="AA49" i="8" s="1"/>
  <c r="O49" i="8"/>
  <c r="C49" i="8"/>
  <c r="N50" i="8"/>
  <c r="B50" i="8"/>
  <c r="W41" i="8"/>
  <c r="AA41" i="8" s="1"/>
  <c r="C41" i="8"/>
  <c r="O41" i="8"/>
  <c r="W42" i="8"/>
  <c r="C42" i="8"/>
  <c r="O42" i="8"/>
  <c r="E36" i="8"/>
  <c r="Q36" i="8"/>
  <c r="B42" i="8"/>
  <c r="N42" i="8"/>
  <c r="W38" i="8"/>
  <c r="AA38" i="8" s="1"/>
  <c r="O38" i="8"/>
  <c r="C38" i="8"/>
  <c r="W53" i="8"/>
  <c r="AA53" i="8" s="1"/>
  <c r="O53" i="8"/>
  <c r="C53" i="8"/>
  <c r="Q37" i="8"/>
  <c r="E37" i="8"/>
  <c r="W47" i="8"/>
  <c r="AA47" i="8" s="1"/>
  <c r="C47" i="8"/>
  <c r="O47" i="8"/>
  <c r="W44" i="8"/>
  <c r="O44" i="8"/>
  <c r="C44" i="8"/>
  <c r="E38" i="8"/>
  <c r="Q38" i="8"/>
  <c r="E50" i="8"/>
  <c r="Q50" i="8"/>
  <c r="B44" i="8"/>
  <c r="N44" i="8"/>
  <c r="Q53" i="8"/>
  <c r="E53" i="8"/>
  <c r="Q49" i="8"/>
  <c r="E49" i="8"/>
  <c r="W45" i="8"/>
  <c r="AA45" i="8" s="1"/>
  <c r="C45" i="8"/>
  <c r="O45" i="8"/>
  <c r="E39" i="8"/>
  <c r="Q39" i="8"/>
  <c r="E51" i="8"/>
  <c r="Q51" i="8"/>
  <c r="N45" i="8"/>
  <c r="B45" i="8"/>
  <c r="B38" i="8"/>
  <c r="N38" i="8"/>
  <c r="W39" i="8"/>
  <c r="AA39" i="8" s="1"/>
  <c r="C39" i="8"/>
  <c r="O39" i="8"/>
  <c r="B53" i="8"/>
  <c r="N53" i="8"/>
  <c r="W46" i="8"/>
  <c r="AA46" i="8" s="1"/>
  <c r="C46" i="8"/>
  <c r="O46" i="8"/>
  <c r="E52" i="8"/>
  <c r="Q52" i="8"/>
  <c r="B46" i="8"/>
  <c r="N46" i="8"/>
  <c r="AM40" i="8"/>
  <c r="C40" i="8"/>
  <c r="O40" i="8"/>
  <c r="E43" i="8"/>
  <c r="Q43" i="8"/>
  <c r="C43" i="8"/>
  <c r="O43" i="8"/>
  <c r="Q48" i="8"/>
  <c r="E48" i="8"/>
  <c r="AM48" i="8"/>
  <c r="AQ48" i="8" s="1"/>
  <c r="C48" i="8"/>
  <c r="O48" i="8"/>
  <c r="AH50" i="8"/>
  <c r="AL35" i="8"/>
  <c r="C35" i="8" s="1"/>
  <c r="AK35" i="8"/>
  <c r="AQ36" i="8"/>
  <c r="AQ52" i="8"/>
  <c r="AL29" i="8"/>
  <c r="AP29" i="8" s="1"/>
  <c r="AK29" i="8"/>
  <c r="AL17" i="8"/>
  <c r="O17" i="8" s="1"/>
  <c r="O24" i="8"/>
  <c r="O26" i="8"/>
  <c r="O20" i="8"/>
  <c r="O32" i="8"/>
  <c r="AH43" i="8"/>
  <c r="AI47" i="8"/>
  <c r="AH51" i="8"/>
  <c r="W17" i="8"/>
  <c r="W29" i="8"/>
  <c r="AH49" i="8"/>
  <c r="AI53" i="8"/>
  <c r="W20" i="8"/>
  <c r="C20" i="8"/>
  <c r="W32" i="8"/>
  <c r="C32" i="8"/>
  <c r="W12" i="8"/>
  <c r="W31" i="8"/>
  <c r="W21" i="8"/>
  <c r="W33" i="8"/>
  <c r="AH39" i="8"/>
  <c r="W14" i="8"/>
  <c r="W30" i="8"/>
  <c r="W23" i="8"/>
  <c r="W35" i="8"/>
  <c r="W24" i="8"/>
  <c r="C24" i="8"/>
  <c r="W16" i="8"/>
  <c r="W22" i="8"/>
  <c r="W25" i="8"/>
  <c r="AQ38" i="8"/>
  <c r="W34" i="8"/>
  <c r="W26" i="8"/>
  <c r="C26" i="8"/>
  <c r="W27" i="8"/>
  <c r="W15" i="8"/>
  <c r="W28" i="8"/>
  <c r="AP39" i="8"/>
  <c r="AP36" i="8"/>
  <c r="AH41" i="8"/>
  <c r="AH48" i="8"/>
  <c r="AP44" i="8"/>
  <c r="AH38" i="8"/>
  <c r="AI45" i="8"/>
  <c r="AE38" i="8"/>
  <c r="AI38" i="8" s="1"/>
  <c r="AH45" i="8"/>
  <c r="AQ42" i="8"/>
  <c r="AP45" i="8"/>
  <c r="AH46" i="8"/>
  <c r="AE50" i="8"/>
  <c r="AI50" i="8" s="1"/>
  <c r="AH37" i="8"/>
  <c r="AI44" i="8"/>
  <c r="AP51" i="8"/>
  <c r="AQ45" i="8"/>
  <c r="AI42" i="8"/>
  <c r="AI52" i="8"/>
  <c r="AP40" i="8"/>
  <c r="AH52" i="8"/>
  <c r="AH40" i="8"/>
  <c r="AM44" i="8"/>
  <c r="AQ44" i="8" s="1"/>
  <c r="AI40" i="8"/>
  <c r="AE41" i="8"/>
  <c r="AI41" i="8" s="1"/>
  <c r="AH53" i="8"/>
  <c r="AP47" i="8"/>
  <c r="AP50" i="8"/>
  <c r="AP38" i="8"/>
  <c r="AM51" i="8"/>
  <c r="AQ51" i="8" s="1"/>
  <c r="AH42" i="8"/>
  <c r="AP43" i="8"/>
  <c r="AP48" i="8"/>
  <c r="AL23" i="8"/>
  <c r="AP23" i="8" s="1"/>
  <c r="AK23" i="8"/>
  <c r="AL14" i="8"/>
  <c r="AM14" i="8" s="1"/>
  <c r="AN24" i="8"/>
  <c r="AO24" i="8" s="1"/>
  <c r="AH36" i="8"/>
  <c r="AB60" i="8"/>
  <c r="AD15" i="8"/>
  <c r="AH15" i="8" s="1"/>
  <c r="AK17" i="8"/>
  <c r="AF12" i="8"/>
  <c r="AG12" i="8" s="1"/>
  <c r="AF20" i="8"/>
  <c r="AG20" i="8" s="1"/>
  <c r="AF27" i="8"/>
  <c r="AG27" i="8" s="1"/>
  <c r="AN17" i="8"/>
  <c r="AO17" i="8" s="1"/>
  <c r="AL30" i="8"/>
  <c r="AM30" i="8" s="1"/>
  <c r="AQ30" i="8" s="1"/>
  <c r="AF14" i="8"/>
  <c r="AG14" i="8" s="1"/>
  <c r="AF21" i="8"/>
  <c r="AG21" i="8" s="1"/>
  <c r="AF29" i="8"/>
  <c r="AG29" i="8" s="1"/>
  <c r="AK20" i="8"/>
  <c r="AK26" i="8"/>
  <c r="AK32" i="8"/>
  <c r="AF23" i="8"/>
  <c r="AG23" i="8" s="1"/>
  <c r="AF30" i="8"/>
  <c r="AG30" i="8" s="1"/>
  <c r="AN20" i="8"/>
  <c r="AO20" i="8" s="1"/>
  <c r="AN26" i="8"/>
  <c r="AO26" i="8" s="1"/>
  <c r="AN32" i="8"/>
  <c r="AO32" i="8" s="1"/>
  <c r="AF17" i="8"/>
  <c r="AG17" i="8" s="1"/>
  <c r="AF24" i="8"/>
  <c r="AG24" i="8" s="1"/>
  <c r="AN14" i="8"/>
  <c r="AO14" i="8" s="1"/>
  <c r="AL21" i="8"/>
  <c r="AP21" i="8" s="1"/>
  <c r="AL27" i="8"/>
  <c r="AP27" i="8" s="1"/>
  <c r="AL33" i="8"/>
  <c r="AP33" i="8" s="1"/>
  <c r="AF32" i="8"/>
  <c r="AG32" i="8" s="1"/>
  <c r="AF18" i="8"/>
  <c r="AG18" i="8" s="1"/>
  <c r="AM35" i="8"/>
  <c r="AQ35" i="8" s="1"/>
  <c r="AP35" i="8"/>
  <c r="AM19" i="8"/>
  <c r="AM32" i="8"/>
  <c r="AM20" i="8"/>
  <c r="AM13" i="8"/>
  <c r="AM26" i="8"/>
  <c r="AQ50" i="8"/>
  <c r="AO40" i="8"/>
  <c r="AK13" i="8"/>
  <c r="AK16" i="8"/>
  <c r="AK19" i="8"/>
  <c r="AK22" i="8"/>
  <c r="AK25" i="8"/>
  <c r="AK28" i="8"/>
  <c r="AK31" i="8"/>
  <c r="AK34" i="8"/>
  <c r="AM37" i="8"/>
  <c r="AQ37" i="8" s="1"/>
  <c r="AO47" i="8"/>
  <c r="AQ47" i="8" s="1"/>
  <c r="AM49" i="8"/>
  <c r="AQ49" i="8" s="1"/>
  <c r="AP52" i="8"/>
  <c r="AL16" i="8"/>
  <c r="C16" i="8" s="1"/>
  <c r="AL22" i="8"/>
  <c r="C22" i="8" s="1"/>
  <c r="AL25" i="8"/>
  <c r="C25" i="8" s="1"/>
  <c r="AL31" i="8"/>
  <c r="C31" i="8" s="1"/>
  <c r="AL34" i="8"/>
  <c r="C34" i="8" s="1"/>
  <c r="AL28" i="8"/>
  <c r="C28" i="8" s="1"/>
  <c r="AM39" i="8"/>
  <c r="AQ39" i="8" s="1"/>
  <c r="AP42" i="8"/>
  <c r="AN13" i="8"/>
  <c r="AO13" i="8" s="1"/>
  <c r="AN19" i="8"/>
  <c r="AO19" i="8" s="1"/>
  <c r="AM46" i="8"/>
  <c r="AQ46" i="8" s="1"/>
  <c r="AK12" i="8"/>
  <c r="AK15" i="8"/>
  <c r="AK18" i="8"/>
  <c r="AK21" i="8"/>
  <c r="AK24" i="8"/>
  <c r="AK27" i="8"/>
  <c r="AK30" i="8"/>
  <c r="AK33" i="8"/>
  <c r="AM41" i="8"/>
  <c r="AQ41" i="8" s="1"/>
  <c r="AM53" i="8"/>
  <c r="AQ53" i="8" s="1"/>
  <c r="AM24" i="8"/>
  <c r="AM43" i="8"/>
  <c r="AL12" i="8"/>
  <c r="AL15" i="8"/>
  <c r="C15" i="8" s="1"/>
  <c r="AL18" i="8"/>
  <c r="AN12" i="8"/>
  <c r="AO12" i="8" s="1"/>
  <c r="AE23" i="8"/>
  <c r="AE17" i="8"/>
  <c r="AE25" i="8"/>
  <c r="AE31" i="8"/>
  <c r="AH33" i="8"/>
  <c r="AE33" i="8"/>
  <c r="AI33" i="8" s="1"/>
  <c r="AE29" i="8"/>
  <c r="AE24" i="8"/>
  <c r="AE32" i="8"/>
  <c r="AH26" i="8"/>
  <c r="AE26" i="8"/>
  <c r="AI26" i="8" s="1"/>
  <c r="AE20" i="8"/>
  <c r="AE27" i="8"/>
  <c r="AE34" i="8"/>
  <c r="AH35" i="8"/>
  <c r="AE35" i="8"/>
  <c r="AI35" i="8" s="1"/>
  <c r="AE22" i="8"/>
  <c r="AE30" i="8"/>
  <c r="AE18" i="8"/>
  <c r="AE14" i="8"/>
  <c r="AE21" i="8"/>
  <c r="AE28" i="8"/>
  <c r="AC16" i="8"/>
  <c r="AD16" i="8"/>
  <c r="AH47" i="8"/>
  <c r="AE39" i="8"/>
  <c r="AI39" i="8" s="1"/>
  <c r="AE51" i="8"/>
  <c r="AI51" i="8" s="1"/>
  <c r="AC22" i="8"/>
  <c r="AC25" i="8"/>
  <c r="AC28" i="8"/>
  <c r="AC34" i="8"/>
  <c r="AE37" i="8"/>
  <c r="AI37" i="8" s="1"/>
  <c r="AE49" i="8"/>
  <c r="AI49" i="8" s="1"/>
  <c r="AD13" i="8"/>
  <c r="AF22" i="8"/>
  <c r="AG22" i="8" s="1"/>
  <c r="AF25" i="8"/>
  <c r="AG25" i="8" s="1"/>
  <c r="AF28" i="8"/>
  <c r="AG28" i="8" s="1"/>
  <c r="AF31" i="8"/>
  <c r="AG31" i="8" s="1"/>
  <c r="AF34" i="8"/>
  <c r="AG34" i="8" s="1"/>
  <c r="AE46" i="8"/>
  <c r="AI46" i="8" s="1"/>
  <c r="AC15" i="8"/>
  <c r="AC18" i="8"/>
  <c r="AC24" i="8"/>
  <c r="AC30" i="8"/>
  <c r="AC33" i="8"/>
  <c r="AH44" i="8"/>
  <c r="AC13" i="8"/>
  <c r="AC19" i="8"/>
  <c r="AC31" i="8"/>
  <c r="AD19" i="8"/>
  <c r="AC12" i="8"/>
  <c r="AC21" i="8"/>
  <c r="AC27" i="8"/>
  <c r="AD12" i="8"/>
  <c r="AE36" i="8"/>
  <c r="AE48" i="8"/>
  <c r="AI48" i="8" s="1"/>
  <c r="AE43" i="8"/>
  <c r="AI43" i="8" s="1"/>
  <c r="AC14" i="8"/>
  <c r="AC17" i="8"/>
  <c r="AC20" i="8"/>
  <c r="AC23" i="8"/>
  <c r="AC26" i="8"/>
  <c r="AC29" i="8"/>
  <c r="AC32" i="8"/>
  <c r="AC35" i="8"/>
  <c r="AA43" i="8"/>
  <c r="U18" i="8"/>
  <c r="AA48" i="8"/>
  <c r="Z43" i="8"/>
  <c r="Z44" i="8"/>
  <c r="Z46" i="8"/>
  <c r="AA52" i="8"/>
  <c r="AA40" i="8"/>
  <c r="Z42" i="8"/>
  <c r="U30" i="8"/>
  <c r="Z47" i="8"/>
  <c r="Z36" i="8"/>
  <c r="Z48" i="8"/>
  <c r="Z45" i="8"/>
  <c r="Z49" i="8"/>
  <c r="Z38" i="8"/>
  <c r="Z50" i="8"/>
  <c r="Z39" i="8"/>
  <c r="Z51" i="8"/>
  <c r="Z37" i="8"/>
  <c r="Z40" i="8"/>
  <c r="Z52" i="8"/>
  <c r="Z41" i="8"/>
  <c r="Z53" i="8"/>
  <c r="U31" i="8"/>
  <c r="U21" i="8"/>
  <c r="N21" i="8" s="1"/>
  <c r="U20" i="8"/>
  <c r="N20" i="8" s="1"/>
  <c r="U32" i="8"/>
  <c r="N32" i="8" s="1"/>
  <c r="U22" i="8"/>
  <c r="N22" i="8" s="1"/>
  <c r="U34" i="8"/>
  <c r="N34" i="8" s="1"/>
  <c r="U23" i="8"/>
  <c r="U35" i="8"/>
  <c r="U33" i="8"/>
  <c r="U12" i="8"/>
  <c r="N12" i="8" s="1"/>
  <c r="U24" i="8"/>
  <c r="N24" i="8" s="1"/>
  <c r="X20" i="8"/>
  <c r="Y20" i="8" s="1"/>
  <c r="U13" i="8"/>
  <c r="U25" i="8"/>
  <c r="N25" i="8" s="1"/>
  <c r="X26" i="8"/>
  <c r="Z26" i="8" s="1"/>
  <c r="U14" i="8"/>
  <c r="U26" i="8"/>
  <c r="N26" i="8" s="1"/>
  <c r="U19" i="8"/>
  <c r="X30" i="8"/>
  <c r="Z30" i="8" s="1"/>
  <c r="U15" i="8"/>
  <c r="N15" i="8" s="1"/>
  <c r="U27" i="8"/>
  <c r="N27" i="8" s="1"/>
  <c r="X31" i="8"/>
  <c r="Z31" i="8" s="1"/>
  <c r="U16" i="8"/>
  <c r="N16" i="8" s="1"/>
  <c r="U28" i="8"/>
  <c r="X35" i="8"/>
  <c r="Y35" i="8" s="1"/>
  <c r="Q35" i="8" s="1"/>
  <c r="U17" i="8"/>
  <c r="N17" i="8" s="1"/>
  <c r="U29" i="8"/>
  <c r="X32" i="8"/>
  <c r="Y32" i="8" s="1"/>
  <c r="X14" i="8"/>
  <c r="Y14" i="8" s="1"/>
  <c r="V18" i="8"/>
  <c r="V19" i="8"/>
  <c r="X22" i="8"/>
  <c r="X34" i="8"/>
  <c r="Z34" i="8" s="1"/>
  <c r="X21" i="8"/>
  <c r="X23" i="8"/>
  <c r="Y23" i="8" s="1"/>
  <c r="X33" i="8"/>
  <c r="Z33" i="8" s="1"/>
  <c r="X12" i="8"/>
  <c r="Y12" i="8" s="1"/>
  <c r="X24" i="8"/>
  <c r="Y24" i="8" s="1"/>
  <c r="X13" i="8"/>
  <c r="X25" i="8"/>
  <c r="X27" i="8"/>
  <c r="Y27" i="8" s="1"/>
  <c r="X16" i="8"/>
  <c r="Y16" i="8" s="1"/>
  <c r="Q16" i="8" s="1"/>
  <c r="X28" i="8"/>
  <c r="X15" i="8"/>
  <c r="Y15" i="8" s="1"/>
  <c r="Q15" i="8" s="1"/>
  <c r="X17" i="8"/>
  <c r="X29" i="8"/>
  <c r="Z29" i="8" s="1"/>
  <c r="Y18" i="8"/>
  <c r="Y19" i="8"/>
  <c r="V13" i="8"/>
  <c r="T60" i="8"/>
  <c r="Q42" i="8" l="1"/>
  <c r="L3" i="8"/>
  <c r="J3" i="8"/>
  <c r="AA42" i="8"/>
  <c r="S42" i="8" s="1"/>
  <c r="E42" i="8"/>
  <c r="L4" i="8"/>
  <c r="AI36" i="8"/>
  <c r="M4" i="8" s="1"/>
  <c r="J4" i="8"/>
  <c r="K5" i="8"/>
  <c r="K6" i="8" s="1"/>
  <c r="C12" i="8"/>
  <c r="I5" i="8"/>
  <c r="I6" i="8" s="1"/>
  <c r="H5" i="8"/>
  <c r="H6" i="8" s="1"/>
  <c r="I49" i="8"/>
  <c r="I53" i="8"/>
  <c r="K37" i="8"/>
  <c r="O19" i="8"/>
  <c r="O35" i="8"/>
  <c r="K53" i="8"/>
  <c r="Q47" i="8"/>
  <c r="E47" i="8"/>
  <c r="K47" i="8" s="1"/>
  <c r="B35" i="8"/>
  <c r="H45" i="8"/>
  <c r="K42" i="8"/>
  <c r="I51" i="8"/>
  <c r="I38" i="8"/>
  <c r="I50" i="8"/>
  <c r="I37" i="8"/>
  <c r="G41" i="8"/>
  <c r="S41" i="8"/>
  <c r="G38" i="8"/>
  <c r="S38" i="8"/>
  <c r="F52" i="8"/>
  <c r="R52" i="8"/>
  <c r="G36" i="8"/>
  <c r="S36" i="8"/>
  <c r="H46" i="8"/>
  <c r="H38" i="8"/>
  <c r="D44" i="8"/>
  <c r="P44" i="8"/>
  <c r="H50" i="8"/>
  <c r="D50" i="8"/>
  <c r="P50" i="8"/>
  <c r="P37" i="8"/>
  <c r="D37" i="8"/>
  <c r="K52" i="8"/>
  <c r="H37" i="8"/>
  <c r="D51" i="8"/>
  <c r="P51" i="8"/>
  <c r="H47" i="8"/>
  <c r="S47" i="8"/>
  <c r="G47" i="8"/>
  <c r="F51" i="8"/>
  <c r="R51" i="8"/>
  <c r="H42" i="8"/>
  <c r="F41" i="8"/>
  <c r="R41" i="8"/>
  <c r="I46" i="8"/>
  <c r="K51" i="8"/>
  <c r="I47" i="8"/>
  <c r="P49" i="8"/>
  <c r="D49" i="8"/>
  <c r="H52" i="8"/>
  <c r="K44" i="8"/>
  <c r="H49" i="8"/>
  <c r="R37" i="8"/>
  <c r="F37" i="8"/>
  <c r="O18" i="8"/>
  <c r="D3" i="9"/>
  <c r="S53" i="8"/>
  <c r="G53" i="8"/>
  <c r="G50" i="8"/>
  <c r="S50" i="8"/>
  <c r="D46" i="8"/>
  <c r="P46" i="8"/>
  <c r="H44" i="8"/>
  <c r="P47" i="8"/>
  <c r="D47" i="8"/>
  <c r="K36" i="8"/>
  <c r="K39" i="8"/>
  <c r="K41" i="8"/>
  <c r="K46" i="8"/>
  <c r="H51" i="8"/>
  <c r="R47" i="8"/>
  <c r="F47" i="8"/>
  <c r="F46" i="8"/>
  <c r="R46" i="8"/>
  <c r="R49" i="8"/>
  <c r="F49" i="8"/>
  <c r="F44" i="8"/>
  <c r="R44" i="8"/>
  <c r="AA44" i="8"/>
  <c r="M3" i="8" s="1"/>
  <c r="H53" i="8"/>
  <c r="K50" i="8"/>
  <c r="I42" i="8"/>
  <c r="H36" i="8"/>
  <c r="D41" i="8"/>
  <c r="P41" i="8"/>
  <c r="F39" i="8"/>
  <c r="R39" i="8"/>
  <c r="I45" i="8"/>
  <c r="D42" i="8"/>
  <c r="P42" i="8"/>
  <c r="I52" i="8"/>
  <c r="K45" i="8"/>
  <c r="G51" i="8"/>
  <c r="S51" i="8"/>
  <c r="N18" i="8"/>
  <c r="C3" i="9"/>
  <c r="G46" i="8"/>
  <c r="S46" i="8"/>
  <c r="G45" i="8"/>
  <c r="S45" i="8"/>
  <c r="S49" i="8"/>
  <c r="G49" i="8"/>
  <c r="I39" i="8"/>
  <c r="D45" i="8"/>
  <c r="P45" i="8"/>
  <c r="K38" i="8"/>
  <c r="H41" i="8"/>
  <c r="D52" i="8"/>
  <c r="P52" i="8"/>
  <c r="I36" i="8"/>
  <c r="F42" i="8"/>
  <c r="R42" i="8"/>
  <c r="D38" i="8"/>
  <c r="P38" i="8"/>
  <c r="G52" i="8"/>
  <c r="S52" i="8"/>
  <c r="F50" i="8"/>
  <c r="R50" i="8"/>
  <c r="F38" i="8"/>
  <c r="R38" i="8"/>
  <c r="F45" i="8"/>
  <c r="R45" i="8"/>
  <c r="R53" i="8"/>
  <c r="F53" i="8"/>
  <c r="F36" i="8"/>
  <c r="R36" i="8"/>
  <c r="AA37" i="8"/>
  <c r="G39" i="8"/>
  <c r="S39" i="8"/>
  <c r="D39" i="8"/>
  <c r="P39" i="8"/>
  <c r="K49" i="8"/>
  <c r="I44" i="8"/>
  <c r="P53" i="8"/>
  <c r="D53" i="8"/>
  <c r="I41" i="8"/>
  <c r="H39" i="8"/>
  <c r="D36" i="8"/>
  <c r="P36" i="8"/>
  <c r="C4" i="9"/>
  <c r="F40" i="8"/>
  <c r="R40" i="8"/>
  <c r="AQ40" i="8"/>
  <c r="E40" i="8"/>
  <c r="Q40" i="8"/>
  <c r="I40" i="8"/>
  <c r="D40" i="8"/>
  <c r="P40" i="8"/>
  <c r="F43" i="8"/>
  <c r="R43" i="8"/>
  <c r="I43" i="8"/>
  <c r="AQ43" i="8"/>
  <c r="P43" i="8"/>
  <c r="D43" i="8"/>
  <c r="K43" i="8"/>
  <c r="S48" i="8"/>
  <c r="G48" i="8"/>
  <c r="I48" i="8"/>
  <c r="R48" i="8"/>
  <c r="F48" i="8"/>
  <c r="D48" i="8"/>
  <c r="P48" i="8"/>
  <c r="K48" i="8"/>
  <c r="Q27" i="8"/>
  <c r="AP24" i="8"/>
  <c r="Q24" i="8"/>
  <c r="C17" i="8"/>
  <c r="I17" i="8" s="1"/>
  <c r="Q12" i="8"/>
  <c r="Q20" i="8"/>
  <c r="AM17" i="8"/>
  <c r="P17" i="8" s="1"/>
  <c r="O29" i="8"/>
  <c r="I20" i="8"/>
  <c r="AM29" i="8"/>
  <c r="AQ29" i="8" s="1"/>
  <c r="I32" i="8"/>
  <c r="I26" i="8"/>
  <c r="C29" i="8"/>
  <c r="Q14" i="8"/>
  <c r="Q23" i="8"/>
  <c r="B29" i="8"/>
  <c r="N29" i="8"/>
  <c r="N13" i="8"/>
  <c r="B31" i="8"/>
  <c r="N31" i="8"/>
  <c r="N35" i="8"/>
  <c r="B28" i="8"/>
  <c r="N28" i="8"/>
  <c r="B30" i="8"/>
  <c r="N30" i="8"/>
  <c r="B33" i="8"/>
  <c r="N33" i="8"/>
  <c r="I24" i="8"/>
  <c r="B23" i="8"/>
  <c r="N23" i="8"/>
  <c r="E19" i="8"/>
  <c r="Q19" i="8"/>
  <c r="I35" i="8"/>
  <c r="E18" i="8"/>
  <c r="Q18" i="8"/>
  <c r="B19" i="8"/>
  <c r="N19" i="8"/>
  <c r="O16" i="8"/>
  <c r="I16" i="8" s="1"/>
  <c r="Q32" i="8"/>
  <c r="B14" i="8"/>
  <c r="N14" i="8"/>
  <c r="P24" i="8"/>
  <c r="O33" i="8"/>
  <c r="C30" i="8"/>
  <c r="O31" i="8"/>
  <c r="I31" i="8" s="1"/>
  <c r="O30" i="8"/>
  <c r="O14" i="8"/>
  <c r="O27" i="8"/>
  <c r="P32" i="8"/>
  <c r="O34" i="8"/>
  <c r="I34" i="8" s="1"/>
  <c r="O23" i="8"/>
  <c r="P35" i="8"/>
  <c r="O22" i="8"/>
  <c r="I22" i="8" s="1"/>
  <c r="O28" i="8"/>
  <c r="I28" i="8" s="1"/>
  <c r="O15" i="8"/>
  <c r="I15" i="8" s="1"/>
  <c r="O12" i="8"/>
  <c r="C13" i="8"/>
  <c r="O13" i="8"/>
  <c r="P30" i="8"/>
  <c r="P26" i="8"/>
  <c r="O21" i="8"/>
  <c r="F33" i="8"/>
  <c r="R33" i="8"/>
  <c r="P14" i="8"/>
  <c r="O25" i="8"/>
  <c r="I25" i="8" s="1"/>
  <c r="D20" i="8"/>
  <c r="P20" i="8"/>
  <c r="B26" i="8"/>
  <c r="H26" i="8" s="1"/>
  <c r="B34" i="8"/>
  <c r="H34" i="8" s="1"/>
  <c r="B20" i="8"/>
  <c r="H20" i="8" s="1"/>
  <c r="B32" i="8"/>
  <c r="H32" i="8" s="1"/>
  <c r="B17" i="8"/>
  <c r="H17" i="8" s="1"/>
  <c r="C27" i="8"/>
  <c r="B22" i="8"/>
  <c r="H22" i="8" s="1"/>
  <c r="D30" i="8"/>
  <c r="D32" i="8"/>
  <c r="D14" i="8"/>
  <c r="AA27" i="8"/>
  <c r="E27" i="8"/>
  <c r="AA24" i="8"/>
  <c r="E24" i="8"/>
  <c r="B21" i="8"/>
  <c r="H21" i="8" s="1"/>
  <c r="AA16" i="8"/>
  <c r="E16" i="8"/>
  <c r="K16" i="8" s="1"/>
  <c r="E12" i="8"/>
  <c r="C33" i="8"/>
  <c r="AA14" i="8"/>
  <c r="E14" i="8"/>
  <c r="C14" i="8"/>
  <c r="Z19" i="8"/>
  <c r="C19" i="8"/>
  <c r="AA20" i="8"/>
  <c r="E20" i="8"/>
  <c r="B24" i="8"/>
  <c r="H24" i="8" s="1"/>
  <c r="AI30" i="8"/>
  <c r="D24" i="8"/>
  <c r="C21" i="8"/>
  <c r="B25" i="8"/>
  <c r="H25" i="8" s="1"/>
  <c r="AA35" i="8"/>
  <c r="E35" i="8"/>
  <c r="K35" i="8" s="1"/>
  <c r="B12" i="8"/>
  <c r="H12" i="8" s="1"/>
  <c r="D26" i="8"/>
  <c r="AA32" i="8"/>
  <c r="E32" i="8"/>
  <c r="B16" i="8"/>
  <c r="H16" i="8" s="1"/>
  <c r="B27" i="8"/>
  <c r="H27" i="8" s="1"/>
  <c r="B18" i="8"/>
  <c r="D35" i="8"/>
  <c r="Z18" i="8"/>
  <c r="C18" i="8"/>
  <c r="AA23" i="8"/>
  <c r="E23" i="8"/>
  <c r="F29" i="8"/>
  <c r="AA15" i="8"/>
  <c r="E15" i="8"/>
  <c r="K15" i="8" s="1"/>
  <c r="B15" i="8"/>
  <c r="H15" i="8" s="1"/>
  <c r="C23" i="8"/>
  <c r="AM27" i="8"/>
  <c r="AQ27" i="8" s="1"/>
  <c r="AQ24" i="8"/>
  <c r="AM23" i="8"/>
  <c r="AQ23" i="8" s="1"/>
  <c r="F5" i="9"/>
  <c r="AP20" i="8"/>
  <c r="D5" i="9"/>
  <c r="AM33" i="8"/>
  <c r="AQ33" i="8" s="1"/>
  <c r="D4" i="9"/>
  <c r="AE15" i="8"/>
  <c r="AI15" i="8" s="1"/>
  <c r="F4" i="9"/>
  <c r="AI23" i="8"/>
  <c r="AH23" i="8"/>
  <c r="AH18" i="8"/>
  <c r="AI18" i="8"/>
  <c r="AH14" i="8"/>
  <c r="AP30" i="8"/>
  <c r="F30" i="8" s="1"/>
  <c r="AQ20" i="8"/>
  <c r="AI20" i="8"/>
  <c r="AH20" i="8"/>
  <c r="AI14" i="8"/>
  <c r="AI32" i="8"/>
  <c r="AP32" i="8"/>
  <c r="AH30" i="8"/>
  <c r="AH32" i="8"/>
  <c r="AH17" i="8"/>
  <c r="AM21" i="8"/>
  <c r="AQ21" i="8" s="1"/>
  <c r="AQ14" i="8"/>
  <c r="AQ32" i="8"/>
  <c r="AI24" i="8"/>
  <c r="AP14" i="8"/>
  <c r="AH24" i="8"/>
  <c r="AQ26" i="8"/>
  <c r="AP26" i="8"/>
  <c r="R26" i="8" s="1"/>
  <c r="AA12" i="8"/>
  <c r="AI21" i="8"/>
  <c r="AI27" i="8"/>
  <c r="AI29" i="8"/>
  <c r="AI17" i="8"/>
  <c r="AH21" i="8"/>
  <c r="AH27" i="8"/>
  <c r="AH29" i="8"/>
  <c r="R29" i="8" s="1"/>
  <c r="AP17" i="8"/>
  <c r="AP12" i="8"/>
  <c r="AM12" i="8"/>
  <c r="AP31" i="8"/>
  <c r="F31" i="8" s="1"/>
  <c r="AM31" i="8"/>
  <c r="AQ31" i="8" s="1"/>
  <c r="AQ19" i="8"/>
  <c r="AP15" i="8"/>
  <c r="AM15" i="8"/>
  <c r="AQ15" i="8" s="1"/>
  <c r="AM22" i="8"/>
  <c r="AQ22" i="8" s="1"/>
  <c r="AP22" i="8"/>
  <c r="AQ13" i="8"/>
  <c r="AM34" i="8"/>
  <c r="AQ34" i="8" s="1"/>
  <c r="AP34" i="8"/>
  <c r="F34" i="8" s="1"/>
  <c r="AP19" i="8"/>
  <c r="AP16" i="8"/>
  <c r="AM16" i="8"/>
  <c r="AQ16" i="8" s="1"/>
  <c r="AP18" i="8"/>
  <c r="AM18" i="8"/>
  <c r="AQ18" i="8" s="1"/>
  <c r="AP28" i="8"/>
  <c r="AM28" i="8"/>
  <c r="AQ28" i="8" s="1"/>
  <c r="AP25" i="8"/>
  <c r="AM25" i="8"/>
  <c r="AQ25" i="8" s="1"/>
  <c r="AP13" i="8"/>
  <c r="AH31" i="8"/>
  <c r="AH13" i="8"/>
  <c r="AE13" i="8"/>
  <c r="AI13" i="8" s="1"/>
  <c r="AH22" i="8"/>
  <c r="AH25" i="8"/>
  <c r="AI22" i="8"/>
  <c r="AI28" i="8"/>
  <c r="AI31" i="8"/>
  <c r="AI25" i="8"/>
  <c r="AH28" i="8"/>
  <c r="AH19" i="8"/>
  <c r="AE19" i="8"/>
  <c r="AI19" i="8" s="1"/>
  <c r="AH16" i="8"/>
  <c r="AE16" i="8"/>
  <c r="AI16" i="8" s="1"/>
  <c r="AI34" i="8"/>
  <c r="AH12" i="8"/>
  <c r="AE12" i="8"/>
  <c r="AH34" i="8"/>
  <c r="Z35" i="8"/>
  <c r="Z23" i="8"/>
  <c r="Z24" i="8"/>
  <c r="Z12" i="8"/>
  <c r="Z27" i="8"/>
  <c r="Y28" i="8"/>
  <c r="Q28" i="8" s="1"/>
  <c r="Y29" i="8"/>
  <c r="Q29" i="8" s="1"/>
  <c r="Y17" i="8"/>
  <c r="Q17" i="8" s="1"/>
  <c r="Z13" i="8"/>
  <c r="Z17" i="8"/>
  <c r="Y22" i="8"/>
  <c r="Q22" i="8" s="1"/>
  <c r="Z22" i="8"/>
  <c r="Z15" i="8"/>
  <c r="Y25" i="8"/>
  <c r="Q25" i="8" s="1"/>
  <c r="Z25" i="8"/>
  <c r="Z14" i="8"/>
  <c r="Z32" i="8"/>
  <c r="Z20" i="8"/>
  <c r="Z28" i="8"/>
  <c r="Y21" i="8"/>
  <c r="Q21" i="8" s="1"/>
  <c r="Z21" i="8"/>
  <c r="Z16" i="8"/>
  <c r="Y33" i="8"/>
  <c r="Q33" i="8" s="1"/>
  <c r="Y26" i="8"/>
  <c r="Q26" i="8" s="1"/>
  <c r="Y30" i="8"/>
  <c r="Y34" i="8"/>
  <c r="Q34" i="8" s="1"/>
  <c r="Y31" i="8"/>
  <c r="Q31" i="8" s="1"/>
  <c r="W19" i="8"/>
  <c r="W13" i="8"/>
  <c r="W18" i="8"/>
  <c r="Y13" i="8"/>
  <c r="C5" i="9" l="1"/>
  <c r="G42" i="8"/>
  <c r="Q30" i="8"/>
  <c r="I12" i="8"/>
  <c r="I19" i="8"/>
  <c r="D12" i="8"/>
  <c r="J5" i="8"/>
  <c r="J6" i="8" s="1"/>
  <c r="L5" i="8"/>
  <c r="L6" i="8" s="1"/>
  <c r="H35" i="8"/>
  <c r="J43" i="8"/>
  <c r="L47" i="8"/>
  <c r="J49" i="8"/>
  <c r="M47" i="8"/>
  <c r="K20" i="8"/>
  <c r="L48" i="8"/>
  <c r="L53" i="8"/>
  <c r="M49" i="8"/>
  <c r="L37" i="8"/>
  <c r="J53" i="8"/>
  <c r="J47" i="8"/>
  <c r="AQ17" i="8"/>
  <c r="D17" i="8"/>
  <c r="J17" i="8" s="1"/>
  <c r="M42" i="8"/>
  <c r="J37" i="8"/>
  <c r="M53" i="8"/>
  <c r="M45" i="8"/>
  <c r="I18" i="8"/>
  <c r="H18" i="8"/>
  <c r="J39" i="8"/>
  <c r="M46" i="8"/>
  <c r="L46" i="8"/>
  <c r="J46" i="8"/>
  <c r="G3" i="9"/>
  <c r="L40" i="8"/>
  <c r="L50" i="8"/>
  <c r="J41" i="8"/>
  <c r="M39" i="8"/>
  <c r="M50" i="8"/>
  <c r="J51" i="8"/>
  <c r="L38" i="8"/>
  <c r="S37" i="8"/>
  <c r="G37" i="8"/>
  <c r="M52" i="8"/>
  <c r="J45" i="8"/>
  <c r="M36" i="8"/>
  <c r="J52" i="8"/>
  <c r="K32" i="8"/>
  <c r="J36" i="8"/>
  <c r="M51" i="8"/>
  <c r="J44" i="8"/>
  <c r="K27" i="8"/>
  <c r="L36" i="8"/>
  <c r="J38" i="8"/>
  <c r="L52" i="8"/>
  <c r="G44" i="8"/>
  <c r="S44" i="8"/>
  <c r="L41" i="8"/>
  <c r="L42" i="8"/>
  <c r="M38" i="8"/>
  <c r="F3" i="9"/>
  <c r="F6" i="9" s="1"/>
  <c r="J42" i="8"/>
  <c r="L44" i="8"/>
  <c r="J50" i="8"/>
  <c r="L39" i="8"/>
  <c r="L45" i="8"/>
  <c r="L49" i="8"/>
  <c r="L51" i="8"/>
  <c r="M41" i="8"/>
  <c r="K12" i="8"/>
  <c r="K40" i="8"/>
  <c r="J40" i="8"/>
  <c r="S40" i="8"/>
  <c r="G40" i="8"/>
  <c r="L43" i="8"/>
  <c r="S43" i="8"/>
  <c r="G43" i="8"/>
  <c r="M48" i="8"/>
  <c r="J48" i="8"/>
  <c r="K23" i="8"/>
  <c r="K24" i="8"/>
  <c r="I29" i="8"/>
  <c r="K14" i="8"/>
  <c r="K19" i="8"/>
  <c r="D29" i="8"/>
  <c r="P29" i="8"/>
  <c r="J24" i="8"/>
  <c r="H31" i="8"/>
  <c r="I30" i="8"/>
  <c r="H28" i="8"/>
  <c r="H29" i="8"/>
  <c r="I33" i="8"/>
  <c r="H23" i="8"/>
  <c r="P12" i="8"/>
  <c r="J12" i="8" s="1"/>
  <c r="H19" i="8"/>
  <c r="H33" i="8"/>
  <c r="H13" i="8"/>
  <c r="K18" i="8"/>
  <c r="E13" i="8"/>
  <c r="Q13" i="8"/>
  <c r="H30" i="8"/>
  <c r="I23" i="8"/>
  <c r="H14" i="8"/>
  <c r="D6" i="9"/>
  <c r="D8" i="9"/>
  <c r="C8" i="9"/>
  <c r="I8" i="9" s="1"/>
  <c r="C6" i="9"/>
  <c r="I6" i="9" s="1"/>
  <c r="J32" i="8"/>
  <c r="R34" i="8"/>
  <c r="L34" i="8" s="1"/>
  <c r="P25" i="8"/>
  <c r="R14" i="8"/>
  <c r="R30" i="8"/>
  <c r="L30" i="8" s="1"/>
  <c r="R22" i="8"/>
  <c r="P19" i="8"/>
  <c r="R13" i="8"/>
  <c r="P27" i="8"/>
  <c r="P34" i="8"/>
  <c r="R31" i="8"/>
  <c r="L31" i="8" s="1"/>
  <c r="P31" i="8"/>
  <c r="D27" i="8"/>
  <c r="R12" i="8"/>
  <c r="S23" i="8"/>
  <c r="I14" i="8"/>
  <c r="J14" i="8"/>
  <c r="F26" i="8"/>
  <c r="L26" i="8" s="1"/>
  <c r="G27" i="8"/>
  <c r="S27" i="8"/>
  <c r="J35" i="8"/>
  <c r="I21" i="8"/>
  <c r="S14" i="8"/>
  <c r="J30" i="8"/>
  <c r="R25" i="8"/>
  <c r="F23" i="8"/>
  <c r="R23" i="8"/>
  <c r="F35" i="8"/>
  <c r="R35" i="8"/>
  <c r="R18" i="8"/>
  <c r="P28" i="8"/>
  <c r="F16" i="8"/>
  <c r="R16" i="8"/>
  <c r="R17" i="8"/>
  <c r="I27" i="8"/>
  <c r="L33" i="8"/>
  <c r="I13" i="8"/>
  <c r="F21" i="8"/>
  <c r="R21" i="8"/>
  <c r="S16" i="8"/>
  <c r="S32" i="8"/>
  <c r="S20" i="8"/>
  <c r="P23" i="8"/>
  <c r="P16" i="8"/>
  <c r="P18" i="8"/>
  <c r="F20" i="8"/>
  <c r="R20" i="8"/>
  <c r="S15" i="8"/>
  <c r="P21" i="8"/>
  <c r="P22" i="8"/>
  <c r="F24" i="8"/>
  <c r="R24" i="8"/>
  <c r="G35" i="8"/>
  <c r="S35" i="8"/>
  <c r="R15" i="8"/>
  <c r="J20" i="8"/>
  <c r="R28" i="8"/>
  <c r="D13" i="8"/>
  <c r="P13" i="8"/>
  <c r="R32" i="8"/>
  <c r="F27" i="8"/>
  <c r="R27" i="8"/>
  <c r="L29" i="8"/>
  <c r="J26" i="8"/>
  <c r="R19" i="8"/>
  <c r="S24" i="8"/>
  <c r="P33" i="8"/>
  <c r="P15" i="8"/>
  <c r="F18" i="8"/>
  <c r="F15" i="8"/>
  <c r="F32" i="8"/>
  <c r="F12" i="8"/>
  <c r="F28" i="8"/>
  <c r="G24" i="8"/>
  <c r="AA21" i="8"/>
  <c r="E21" i="8"/>
  <c r="K21" i="8" s="1"/>
  <c r="AA29" i="8"/>
  <c r="E29" i="8"/>
  <c r="K29" i="8" s="1"/>
  <c r="AA19" i="8"/>
  <c r="D19" i="8"/>
  <c r="G15" i="8"/>
  <c r="G14" i="8"/>
  <c r="AA17" i="8"/>
  <c r="E17" i="8"/>
  <c r="K17" i="8" s="1"/>
  <c r="AA18" i="8"/>
  <c r="D18" i="8"/>
  <c r="F14" i="8"/>
  <c r="D22" i="8"/>
  <c r="AA34" i="8"/>
  <c r="E34" i="8"/>
  <c r="K34" i="8" s="1"/>
  <c r="AA25" i="8"/>
  <c r="E25" i="8"/>
  <c r="K25" i="8" s="1"/>
  <c r="G32" i="8"/>
  <c r="D16" i="8"/>
  <c r="D34" i="8"/>
  <c r="AA31" i="8"/>
  <c r="E31" i="8"/>
  <c r="K31" i="8" s="1"/>
  <c r="D21" i="8"/>
  <c r="D25" i="8"/>
  <c r="AA28" i="8"/>
  <c r="E28" i="8"/>
  <c r="K28" i="8" s="1"/>
  <c r="AA30" i="8"/>
  <c r="E30" i="8"/>
  <c r="K30" i="8" s="1"/>
  <c r="G23" i="8"/>
  <c r="G16" i="8"/>
  <c r="AA26" i="8"/>
  <c r="E26" i="8"/>
  <c r="K26" i="8" s="1"/>
  <c r="F17" i="8"/>
  <c r="D28" i="8"/>
  <c r="F19" i="8"/>
  <c r="D15" i="8"/>
  <c r="D23" i="8"/>
  <c r="F25" i="8"/>
  <c r="G20" i="8"/>
  <c r="F22" i="8"/>
  <c r="AA33" i="8"/>
  <c r="E33" i="8"/>
  <c r="K33" i="8" s="1"/>
  <c r="AA22" i="8"/>
  <c r="E22" i="8"/>
  <c r="K22" i="8" s="1"/>
  <c r="F13" i="8"/>
  <c r="D31" i="8"/>
  <c r="D33" i="8"/>
  <c r="H8" i="8"/>
  <c r="I8" i="8"/>
  <c r="AQ12" i="8"/>
  <c r="G4" i="9"/>
  <c r="AI12" i="8"/>
  <c r="H4" i="9" s="1"/>
  <c r="E4" i="9"/>
  <c r="E3" i="9"/>
  <c r="AA13" i="8"/>
  <c r="E5" i="9" l="1"/>
  <c r="E6" i="9" s="1"/>
  <c r="J6" i="9" s="1"/>
  <c r="M5" i="8"/>
  <c r="M6" i="8" s="1"/>
  <c r="G5" i="9"/>
  <c r="G8" i="9" s="1"/>
  <c r="M43" i="8"/>
  <c r="M37" i="8"/>
  <c r="H5" i="9"/>
  <c r="J29" i="8"/>
  <c r="M40" i="8"/>
  <c r="H3" i="9"/>
  <c r="M44" i="8"/>
  <c r="J31" i="8"/>
  <c r="K6" i="9"/>
  <c r="L6" i="9"/>
  <c r="L12" i="8"/>
  <c r="J19" i="8"/>
  <c r="J25" i="8"/>
  <c r="J15" i="8"/>
  <c r="L32" i="8"/>
  <c r="J16" i="8"/>
  <c r="L14" i="8"/>
  <c r="K13" i="8"/>
  <c r="F8" i="9"/>
  <c r="L8" i="9" s="1"/>
  <c r="C7" i="9"/>
  <c r="I7" i="9" s="1"/>
  <c r="D7" i="9"/>
  <c r="L13" i="8"/>
  <c r="M23" i="8"/>
  <c r="J27" i="8"/>
  <c r="L22" i="8"/>
  <c r="J18" i="8"/>
  <c r="J34" i="8"/>
  <c r="L16" i="8"/>
  <c r="M16" i="8"/>
  <c r="J33" i="8"/>
  <c r="L25" i="8"/>
  <c r="M14" i="8"/>
  <c r="M35" i="8"/>
  <c r="L35" i="8"/>
  <c r="M24" i="8"/>
  <c r="J23" i="8"/>
  <c r="J28" i="8"/>
  <c r="L18" i="8"/>
  <c r="L27" i="8"/>
  <c r="M20" i="8"/>
  <c r="G21" i="8"/>
  <c r="S21" i="8"/>
  <c r="G13" i="8"/>
  <c r="S13" i="8"/>
  <c r="G18" i="8"/>
  <c r="S18" i="8"/>
  <c r="L28" i="8"/>
  <c r="M32" i="8"/>
  <c r="G17" i="8"/>
  <c r="S17" i="8"/>
  <c r="L20" i="8"/>
  <c r="L21" i="8"/>
  <c r="L19" i="8"/>
  <c r="G30" i="8"/>
  <c r="S30" i="8"/>
  <c r="L15" i="8"/>
  <c r="G33" i="8"/>
  <c r="S33" i="8"/>
  <c r="G26" i="8"/>
  <c r="S26" i="8"/>
  <c r="G31" i="8"/>
  <c r="S31" i="8"/>
  <c r="M15" i="8"/>
  <c r="G28" i="8"/>
  <c r="S28" i="8"/>
  <c r="G34" i="8"/>
  <c r="S34" i="8"/>
  <c r="G19" i="8"/>
  <c r="S19" i="8"/>
  <c r="L23" i="8"/>
  <c r="G22" i="8"/>
  <c r="S22" i="8"/>
  <c r="J21" i="8"/>
  <c r="J22" i="8"/>
  <c r="J13" i="8"/>
  <c r="M27" i="8"/>
  <c r="G25" i="8"/>
  <c r="S25" i="8"/>
  <c r="L17" i="8"/>
  <c r="G29" i="8"/>
  <c r="S29" i="8"/>
  <c r="S12" i="8"/>
  <c r="L24" i="8"/>
  <c r="G12" i="8"/>
  <c r="H7" i="8"/>
  <c r="I7" i="8"/>
  <c r="J8" i="8"/>
  <c r="K8" i="8"/>
  <c r="L8" i="8"/>
  <c r="E8" i="9" l="1"/>
  <c r="J8" i="9" s="1"/>
  <c r="G6" i="9"/>
  <c r="G7" i="9" s="1"/>
  <c r="M12" i="8"/>
  <c r="F7" i="9"/>
  <c r="K8" i="9"/>
  <c r="J7" i="8"/>
  <c r="H6" i="9"/>
  <c r="H8" i="9"/>
  <c r="E7" i="9"/>
  <c r="J7" i="9" s="1"/>
  <c r="M34" i="8"/>
  <c r="M22" i="8"/>
  <c r="M25" i="8"/>
  <c r="M33" i="8"/>
  <c r="M28" i="8"/>
  <c r="M31" i="8"/>
  <c r="M13" i="8"/>
  <c r="M29" i="8"/>
  <c r="M30" i="8"/>
  <c r="M18" i="8"/>
  <c r="M19" i="8"/>
  <c r="M26" i="8"/>
  <c r="M17" i="8"/>
  <c r="M21" i="8"/>
  <c r="L7" i="8"/>
  <c r="K7" i="8"/>
  <c r="M8" i="8"/>
  <c r="K7" i="9" l="1"/>
  <c r="L7" i="9"/>
  <c r="H7" i="9"/>
  <c r="M7" i="8"/>
  <c r="F74" i="7"/>
  <c r="C75" i="7" l="1"/>
  <c r="E75" i="7"/>
  <c r="G74" i="7"/>
</calcChain>
</file>

<file path=xl/sharedStrings.xml><?xml version="1.0" encoding="utf-8"?>
<sst xmlns="http://schemas.openxmlformats.org/spreadsheetml/2006/main" count="464" uniqueCount="146">
  <si>
    <t>TOTAL</t>
  </si>
  <si>
    <t>Expenditure</t>
  </si>
  <si>
    <t>Remaining Dollars</t>
  </si>
  <si>
    <t>Administration</t>
  </si>
  <si>
    <t>Percentage</t>
  </si>
  <si>
    <t>Contract Number:</t>
  </si>
  <si>
    <t>Contract Term:</t>
  </si>
  <si>
    <t>Program Year:</t>
  </si>
  <si>
    <t>Budget Amount</t>
  </si>
  <si>
    <t>Average Household Expenditure</t>
  </si>
  <si>
    <t>Data Analysis</t>
  </si>
  <si>
    <t>Production Schedule Tool</t>
  </si>
  <si>
    <t>Instructions:</t>
  </si>
  <si>
    <t>Disclaimer:</t>
  </si>
  <si>
    <t>January</t>
  </si>
  <si>
    <t xml:space="preserve">For best accessibility, use the arrow keys to navigate through this form. </t>
  </si>
  <si>
    <t>Monthly Report:</t>
  </si>
  <si>
    <t>Materials/Program Support/Labor</t>
  </si>
  <si>
    <t>Health and Safety</t>
  </si>
  <si>
    <t>Previous CPUs</t>
  </si>
  <si>
    <t>Initial Projection</t>
  </si>
  <si>
    <t>February</t>
  </si>
  <si>
    <t>March</t>
  </si>
  <si>
    <t>April</t>
  </si>
  <si>
    <t>May</t>
  </si>
  <si>
    <t>June</t>
  </si>
  <si>
    <t>July</t>
  </si>
  <si>
    <t>August</t>
  </si>
  <si>
    <t>September</t>
  </si>
  <si>
    <t>October</t>
  </si>
  <si>
    <t>November</t>
  </si>
  <si>
    <t>December</t>
  </si>
  <si>
    <t>Total</t>
  </si>
  <si>
    <t>Units</t>
  </si>
  <si>
    <t>Adjusted Projection/Actual Completion</t>
  </si>
  <si>
    <t>Percent of Budget</t>
  </si>
  <si>
    <t>Months Left in Program Year</t>
  </si>
  <si>
    <t>Cumulative Units Completed</t>
  </si>
  <si>
    <t>Estimated units for PY (based on 3 yr average)</t>
  </si>
  <si>
    <t>Estimated Units Per Month (based on 3 yr average)</t>
  </si>
  <si>
    <t>3 Year Average CPU</t>
  </si>
  <si>
    <t>Estimated units for PY (based on Custom CPU)</t>
  </si>
  <si>
    <t>Custom CPU</t>
  </si>
  <si>
    <t>Estimated Units Per Month (based on custom CPU)</t>
  </si>
  <si>
    <t>Estimated Expenditure per month</t>
  </si>
  <si>
    <t>Month</t>
  </si>
  <si>
    <t>Training and Technical Assistance</t>
  </si>
  <si>
    <t>Estimated Monthly Expenditure for Remainder of PY</t>
  </si>
  <si>
    <t>LIHEAP - WAP</t>
  </si>
  <si>
    <t>DOE - WAP</t>
  </si>
  <si>
    <t>Liability/Pollution Occurance Insurance</t>
  </si>
  <si>
    <t>Fiscal Audit</t>
  </si>
  <si>
    <t>Total Materials/Program Support/Labor Budget Expended</t>
  </si>
  <si>
    <t>Remainining Materials/Program Support/Labor Budget to Expend</t>
  </si>
  <si>
    <t>Estimated Number of Unit Still Needed to Complete</t>
  </si>
  <si>
    <t>Estimated Units to be Completed per Month</t>
  </si>
  <si>
    <t>Estimated Units to be Completed per Week</t>
  </si>
  <si>
    <t>(1) Subrecipient fails to provide the Department with a Production Schedule for their current Contract within 30 days of receipt of the draft contract.</t>
  </si>
  <si>
    <t>(2) By the third program reporting deadline, Subrecipient must report at least one unit weatherized and inspected by a certified Quality Control Inspector ("QCI").</t>
  </si>
  <si>
    <t>(5) The Subrecipient fails to submit a required monthly report explaining any variances between the Production Schedule and actual results on Production Schedule criteria.</t>
  </si>
  <si>
    <t>(4) By the seventh program reporting deadline, less than 50% of total expected unit production has occurred based on the Production Schedule, or less than 50% of total Awarded Funds have been expended.</t>
  </si>
  <si>
    <t>(3) By the fifth program reporting deadline, less than 25% of total expected unit production has occurred based on the Production Schedule, or less than 20% of total Awarded Funds have been expended.</t>
  </si>
  <si>
    <t>Percent of Initial Projection</t>
  </si>
  <si>
    <t>This spreadsheet provides a quick analysis of data. There are countless situations that each Subrecipient can be in, regarding the WAP programs,that this spreadsheet does not include.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</si>
  <si>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t>Input accurate numbers, from submitted and approved Monthly Expenditure Reports, in the unshaded boxes (cells). The rest of the table should auto-populate the information according to the data input in the appropriate boxes (cells). More detailed instruction is provided in each cell, once selected.</t>
  </si>
  <si>
    <t>Executive Director Signature:</t>
  </si>
  <si>
    <t xml:space="preserve">Date: </t>
  </si>
  <si>
    <t>For use when submitting initial projection only</t>
  </si>
  <si>
    <t>Current Program Year Contract</t>
  </si>
  <si>
    <t>CPU Estimates</t>
  </si>
  <si>
    <t>Average Household Expenditure (CPU)</t>
  </si>
  <si>
    <t>Deobligation criteria per TAC RULE §6.405:</t>
  </si>
  <si>
    <t>(1) 10% of BIL units weatherized at 25% of contract term expired;</t>
  </si>
  <si>
    <t>(2)  25% of BIL units weatherized at 40% of contract term expired;</t>
  </si>
  <si>
    <t>DOE_BIL- WAP</t>
  </si>
  <si>
    <t xml:space="preserve"> </t>
  </si>
  <si>
    <t>(3)  50% of BIL units weatherized at 60% of contract term expired;</t>
  </si>
  <si>
    <t>(4)  80% of BIL units weatherized at 80% of contract term expired.</t>
  </si>
  <si>
    <r>
      <rPr>
        <b/>
        <u/>
        <sz val="10"/>
        <rFont val="Arial"/>
        <family val="2"/>
      </rPr>
      <t>FOOTNOTES TO BENCHMARKS:</t>
    </r>
    <r>
      <rPr>
        <sz val="10"/>
        <rFont val="Arial"/>
        <family val="2"/>
      </rPr>
      <t xml:space="preserve">  Faiilure to meet these benchmarks may result in deobligation of a proportional amount of funding and repeated failure to meet benchmarks will result in termination of this Contract.</t>
    </r>
  </si>
  <si>
    <r>
      <t>P</t>
    </r>
    <r>
      <rPr>
        <b/>
        <sz val="10"/>
        <rFont val="Arial"/>
        <family val="2"/>
      </rPr>
      <t>erformance Deobligation  criteria per BIL Contracts (Exhibit B):</t>
    </r>
  </si>
  <si>
    <t>Estimated units (based on 3 yr average)</t>
  </si>
  <si>
    <t>Estimated units (based on Custom CPU)</t>
  </si>
  <si>
    <t xml:space="preserve">MER # of Completed Units  </t>
  </si>
  <si>
    <t>Projection Benchmark Compliant</t>
  </si>
  <si>
    <t>Completed Benchmark Compliant</t>
  </si>
  <si>
    <t>PY23</t>
  </si>
  <si>
    <t>Units Projected</t>
  </si>
  <si>
    <t>BIL</t>
  </si>
  <si>
    <t>Final Inspections/ Week</t>
  </si>
  <si>
    <t>Denial % AFTER Assessment</t>
  </si>
  <si>
    <t>Denial % @ Client File Intake</t>
  </si>
  <si>
    <t>New Applications Needed/Month</t>
  </si>
  <si>
    <t>Total Initial Assessments Needed/Month</t>
  </si>
  <si>
    <t>Initial Assessments/ Week</t>
  </si>
  <si>
    <t>Total Final Inspections Needed/Month</t>
  </si>
  <si>
    <t>Assessments + Inspections/ Week</t>
  </si>
  <si>
    <t>Assessments + Inspections/ Month</t>
  </si>
  <si>
    <t>LIHEAP</t>
  </si>
  <si>
    <t>DOE</t>
  </si>
  <si>
    <t>DOE BIL</t>
  </si>
  <si>
    <t>LIHEAP Initial Projection</t>
  </si>
  <si>
    <t>DOE Initial Projection</t>
  </si>
  <si>
    <t>DOE BIL Initial Projection</t>
  </si>
  <si>
    <t>-</t>
  </si>
  <si>
    <t>Minimum AVG</t>
  </si>
  <si>
    <t>Maximum AVG</t>
  </si>
  <si>
    <t>Average AVG</t>
  </si>
  <si>
    <t># of WAP Contractor Staff Crews Needed</t>
  </si>
  <si>
    <t>Minimum Average</t>
  </si>
  <si>
    <t>Average Average</t>
  </si>
  <si>
    <t>Maximum Average</t>
  </si>
  <si>
    <t># of WAP Assessors Needed</t>
  </si>
  <si>
    <t># of WAP Final Inspectors Needed</t>
  </si>
  <si>
    <t>How many initial assessment can your current staff complete in a week?</t>
  </si>
  <si>
    <t>How many final inspections can your current staff complete in a week?</t>
  </si>
  <si>
    <t>How many houses can your WAP contractors complete in a week?</t>
  </si>
  <si>
    <t>How may staff conduct initial assessments?</t>
  </si>
  <si>
    <t>How may staff conduct final inspections?</t>
  </si>
  <si>
    <t>How may crews does your WAP contractor currently use?</t>
  </si>
  <si>
    <t># of WAP Intake Staff Needed</t>
  </si>
  <si>
    <t>How may staff work on WAP intake applications?</t>
  </si>
  <si>
    <t>How many intake applications can your current staff complete in a week?</t>
  </si>
  <si>
    <t>25% of BIL Units Completed @ 40% of Contract Term Expired</t>
  </si>
  <si>
    <t>50% of BIL Units Completed @ 60% of Contract Term Expired</t>
  </si>
  <si>
    <t>80% of BIL Units Completed @ 80% of Contract Term Expired</t>
  </si>
  <si>
    <t>10% of BIL Units Completed @ 25% of Contract Term Expired</t>
  </si>
  <si>
    <t>PY24</t>
  </si>
  <si>
    <t xml:space="preserve">Work Readiness </t>
  </si>
  <si>
    <t>Other</t>
  </si>
  <si>
    <t>PY25</t>
  </si>
  <si>
    <t>This tab is:</t>
  </si>
  <si>
    <t>REQUIRED</t>
  </si>
  <si>
    <t>Instructions for completion of this tab are identified within each cell. Please use your annual contracts for the data on this tab. You do NOT need to include BIL contracts in this evaluation.</t>
  </si>
  <si>
    <t>Historic Performance Evaluation</t>
  </si>
  <si>
    <t>Budget</t>
  </si>
  <si>
    <t>Materials/Labor/Program Support</t>
  </si>
  <si>
    <t>Health &amp; Safety</t>
  </si>
  <si>
    <t>Work Readiness</t>
  </si>
  <si>
    <t>TOTAL House Dollars (M/L/PS + H&amp;S + WRF)</t>
  </si>
  <si>
    <t>Actual 
Expenditures</t>
  </si>
  <si>
    <t>TOTAL House Dollars Spent (M/L/PS + H&amp;S + WRF)</t>
  </si>
  <si>
    <t>% Expended</t>
  </si>
  <si>
    <t>Should be 100% expended</t>
  </si>
  <si>
    <t>Obligation % determinations per TAC 6.405</t>
  </si>
  <si>
    <t>Required Expenditure Benchmarks met at end of contract term, for last 3 years?</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</si>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</sst>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1" x14ac:knownFonts="1">
    <font>
      <sz val="11"/>
      <color theme="1"/>
      <name val="Calibri"/>
      <family val="2"/>
      <scheme val="minor"/>
    </font>
    <font>
      <sz val="10"/>
      <name val="Arial"/>
      <family val="2"/>
    </font>
    <font>
      <b/>
      <sz val="10"/>
      <name val="Arial"/>
      <family val="2"/>
    </font>
    <font>
      <i/>
      <sz val="10"/>
      <name val="Arial"/>
      <family val="2"/>
    </font>
    <font>
      <b/>
      <sz val="11"/>
      <color rgb="FFFA7D00"/>
      <name val="Calibri"/>
      <family val="2"/>
      <scheme val="minor"/>
    </font>
    <font>
      <b/>
      <sz val="15"/>
      <color theme="3"/>
      <name val="Calibri"/>
      <family val="2"/>
      <scheme val="minor"/>
    </font>
    <font>
      <sz val="11"/>
      <color rgb="FF3F3F76"/>
      <name val="Calibri"/>
      <family val="2"/>
      <scheme val="minor"/>
    </font>
    <font>
      <sz val="1"/>
      <name val="Calibri"/>
      <family val="2"/>
      <scheme val="minor"/>
    </font>
    <font>
      <sz val="11"/>
      <name val="Calibri"/>
      <family val="2"/>
      <scheme val="minor"/>
    </font>
    <font>
      <b/>
      <sz val="11"/>
      <name val="Calibri"/>
      <family val="2"/>
      <scheme val="minor"/>
    </font>
    <font>
      <b/>
      <sz val="15"/>
      <name val="Calibri"/>
      <family val="2"/>
      <scheme val="minor"/>
    </font>
    <font>
      <b/>
      <sz val="12"/>
      <name val="Calibri"/>
      <family val="2"/>
      <scheme val="minor"/>
    </font>
    <font>
      <b/>
      <u/>
      <sz val="10"/>
      <name val="Arial"/>
      <family val="2"/>
    </font>
    <font>
      <sz val="11"/>
      <color theme="0"/>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11"/>
      <color theme="0"/>
      <name val="Calibri"/>
      <family val="2"/>
      <scheme val="minor"/>
    </font>
    <font>
      <b/>
      <sz val="14"/>
      <name val="Calibri"/>
      <family val="2"/>
      <scheme val="minor"/>
    </font>
    <font>
      <b/>
      <sz val="14"/>
      <color theme="1"/>
      <name val="Calibri"/>
      <family val="2"/>
      <scheme val="minor"/>
    </font>
    <font>
      <i/>
      <sz val="11"/>
      <color theme="1"/>
      <name val="Calibri"/>
      <family val="2"/>
      <scheme val="minor"/>
    </font>
  </fonts>
  <fills count="15">
    <fill>
      <patternFill patternType="none"/>
    </fill>
    <fill>
      <patternFill patternType="gray125"/>
    </fill>
    <fill>
      <patternFill patternType="solid">
        <fgColor rgb="FFF2F2F2"/>
      </patternFill>
    </fill>
    <fill>
      <patternFill patternType="solid">
        <fgColor rgb="FFFFCC99"/>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2" borderId="16" applyNumberFormat="0" applyAlignment="0" applyProtection="0"/>
    <xf numFmtId="0" fontId="5" fillId="0" borderId="17" applyNumberFormat="0" applyFill="0" applyAlignment="0" applyProtection="0"/>
    <xf numFmtId="0" fontId="6" fillId="3" borderId="16" applyNumberFormat="0" applyAlignment="0" applyProtection="0"/>
  </cellStyleXfs>
  <cellXfs count="351">
    <xf numFmtId="0" fontId="0" fillId="0" borderId="0" xfId="0"/>
    <xf numFmtId="0" fontId="2" fillId="4" borderId="1" xfId="2" applyFont="1" applyFill="1" applyBorder="1" applyAlignment="1" applyProtection="1">
      <alignment horizontal="right" vertical="center" wrapText="1"/>
    </xf>
    <xf numFmtId="0" fontId="1" fillId="5"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right" vertical="center" wrapText="1"/>
    </xf>
    <xf numFmtId="0" fontId="1" fillId="5" borderId="18" xfId="3" applyFont="1" applyFill="1" applyBorder="1" applyAlignment="1" applyProtection="1">
      <alignment horizontal="center" vertical="center" wrapText="1"/>
      <protection locked="0"/>
    </xf>
    <xf numFmtId="164" fontId="1" fillId="5" borderId="2" xfId="0" applyNumberFormat="1" applyFont="1" applyFill="1" applyBorder="1" applyAlignment="1" applyProtection="1">
      <alignment vertical="center"/>
      <protection locked="0"/>
    </xf>
    <xf numFmtId="0" fontId="1" fillId="5" borderId="19" xfId="3" applyFont="1" applyFill="1" applyBorder="1" applyAlignment="1" applyProtection="1">
      <alignment horizontal="center" vertical="center" wrapText="1"/>
      <protection locked="0"/>
    </xf>
    <xf numFmtId="0" fontId="1" fillId="0" borderId="2" xfId="3" applyFont="1" applyFill="1" applyBorder="1" applyAlignment="1" applyProtection="1">
      <alignment horizontal="center" vertical="center"/>
      <protection locked="0"/>
    </xf>
    <xf numFmtId="0" fontId="7" fillId="5" borderId="0" xfId="0" applyFont="1" applyFill="1" applyAlignment="1">
      <alignment vertical="center"/>
    </xf>
    <xf numFmtId="0" fontId="8" fillId="5" borderId="0" xfId="0" applyFont="1" applyFill="1" applyAlignment="1">
      <alignment vertical="center"/>
    </xf>
    <xf numFmtId="0" fontId="1" fillId="5" borderId="0" xfId="0" applyFont="1" applyFill="1" applyAlignment="1">
      <alignment vertical="center"/>
    </xf>
    <xf numFmtId="0" fontId="2" fillId="4" borderId="2" xfId="2" applyFont="1" applyFill="1" applyBorder="1" applyAlignment="1" applyProtection="1">
      <alignment horizontal="right" vertical="center" wrapText="1"/>
    </xf>
    <xf numFmtId="1" fontId="1" fillId="5" borderId="1" xfId="3" applyNumberFormat="1" applyFont="1" applyFill="1" applyBorder="1" applyAlignment="1" applyProtection="1">
      <alignment horizontal="center" vertical="center"/>
      <protection locked="0"/>
    </xf>
    <xf numFmtId="14" fontId="1" fillId="5" borderId="2" xfId="3" applyNumberFormat="1" applyFont="1" applyFill="1" applyBorder="1" applyAlignment="1" applyProtection="1">
      <alignment horizontal="center" vertical="center"/>
      <protection locked="0"/>
    </xf>
    <xf numFmtId="0" fontId="1" fillId="5" borderId="2" xfId="3" applyFont="1" applyFill="1" applyBorder="1" applyAlignment="1" applyProtection="1">
      <alignment horizontal="center" vertical="center"/>
      <protection locked="0"/>
    </xf>
    <xf numFmtId="0" fontId="1" fillId="6" borderId="2" xfId="0" applyFont="1" applyFill="1" applyBorder="1" applyAlignment="1" applyProtection="1">
      <alignment vertical="center"/>
    </xf>
    <xf numFmtId="0" fontId="2" fillId="4" borderId="2" xfId="2" applyFont="1" applyFill="1" applyBorder="1" applyAlignment="1" applyProtection="1">
      <alignment horizontal="center" vertical="center" wrapText="1"/>
    </xf>
    <xf numFmtId="164" fontId="1" fillId="6" borderId="2" xfId="0" applyNumberFormat="1" applyFont="1" applyFill="1" applyBorder="1" applyAlignment="1" applyProtection="1">
      <alignment vertical="center"/>
    </xf>
    <xf numFmtId="0" fontId="2" fillId="6" borderId="2" xfId="2" applyFont="1" applyFill="1" applyBorder="1" applyAlignment="1" applyProtection="1">
      <alignment horizontal="right" vertical="center" wrapText="1"/>
    </xf>
    <xf numFmtId="10" fontId="1" fillId="7" borderId="2" xfId="0" applyNumberFormat="1" applyFont="1" applyFill="1" applyBorder="1" applyAlignment="1" applyProtection="1">
      <alignment vertical="center"/>
    </xf>
    <xf numFmtId="10" fontId="1" fillId="6" borderId="2" xfId="0" applyNumberFormat="1" applyFont="1" applyFill="1" applyBorder="1" applyAlignment="1" applyProtection="1">
      <alignment vertical="center"/>
    </xf>
    <xf numFmtId="0" fontId="1" fillId="6" borderId="2" xfId="0" applyFont="1" applyFill="1" applyBorder="1" applyAlignment="1">
      <alignment vertical="center"/>
    </xf>
    <xf numFmtId="3" fontId="1" fillId="6" borderId="2" xfId="1" applyNumberFormat="1" applyFont="1" applyFill="1" applyBorder="1" applyAlignment="1" applyProtection="1">
      <alignment horizontal="center" vertical="center"/>
    </xf>
    <xf numFmtId="164" fontId="2" fillId="4" borderId="2" xfId="0" applyNumberFormat="1" applyFont="1" applyFill="1" applyBorder="1" applyAlignment="1" applyProtection="1">
      <alignment horizontal="center" vertical="center" wrapText="1"/>
    </xf>
    <xf numFmtId="4" fontId="1" fillId="6" borderId="2" xfId="1" applyNumberFormat="1" applyFont="1" applyFill="1" applyBorder="1" applyAlignment="1" applyProtection="1">
      <alignment horizontal="center" vertical="center"/>
    </xf>
    <xf numFmtId="164" fontId="1" fillId="6" borderId="2" xfId="1" applyNumberFormat="1" applyFont="1" applyFill="1" applyBorder="1" applyAlignment="1" applyProtection="1">
      <alignment horizontal="center" vertical="center"/>
    </xf>
    <xf numFmtId="164" fontId="1" fillId="7" borderId="2" xfId="0" applyNumberFormat="1" applyFont="1" applyFill="1" applyBorder="1" applyAlignment="1" applyProtection="1">
      <alignment vertical="center"/>
    </xf>
    <xf numFmtId="0" fontId="8" fillId="8" borderId="2" xfId="0" applyFont="1" applyFill="1" applyBorder="1" applyAlignment="1">
      <alignment vertical="center"/>
    </xf>
    <xf numFmtId="0" fontId="8" fillId="5" borderId="2" xfId="0" applyFont="1" applyFill="1" applyBorder="1" applyAlignment="1" applyProtection="1">
      <alignment vertical="center"/>
      <protection locked="0"/>
    </xf>
    <xf numFmtId="164" fontId="8" fillId="5" borderId="2" xfId="0" applyNumberFormat="1" applyFont="1" applyFill="1" applyBorder="1" applyAlignment="1" applyProtection="1">
      <alignment vertical="center"/>
      <protection locked="0"/>
    </xf>
    <xf numFmtId="0" fontId="8" fillId="6" borderId="2" xfId="0" applyFont="1" applyFill="1" applyBorder="1" applyAlignment="1">
      <alignment vertical="center"/>
    </xf>
    <xf numFmtId="164" fontId="8" fillId="6" borderId="2" xfId="0" applyNumberFormat="1" applyFont="1" applyFill="1" applyBorder="1" applyAlignment="1">
      <alignment vertical="center"/>
    </xf>
    <xf numFmtId="10" fontId="8" fillId="6" borderId="2" xfId="0" applyNumberFormat="1" applyFont="1" applyFill="1" applyBorder="1" applyAlignment="1">
      <alignment vertical="center"/>
    </xf>
    <xf numFmtId="0" fontId="8" fillId="6" borderId="0" xfId="0" applyFont="1" applyFill="1" applyAlignment="1">
      <alignment vertical="center"/>
    </xf>
    <xf numFmtId="0" fontId="9" fillId="4" borderId="2" xfId="0" applyFont="1" applyFill="1" applyBorder="1" applyAlignment="1">
      <alignment horizontal="right" vertical="center"/>
    </xf>
    <xf numFmtId="0" fontId="8"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 fillId="4" borderId="2" xfId="0"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xf>
    <xf numFmtId="0" fontId="1" fillId="4" borderId="2" xfId="0" applyFont="1" applyFill="1" applyBorder="1" applyAlignment="1">
      <alignment horizontal="center" vertical="center" wrapText="1"/>
    </xf>
    <xf numFmtId="164" fontId="1" fillId="7" borderId="2" xfId="0" applyNumberFormat="1" applyFont="1" applyFill="1" applyBorder="1" applyAlignment="1" applyProtection="1">
      <alignment horizontal="center" vertical="center"/>
    </xf>
    <xf numFmtId="164" fontId="1" fillId="7" borderId="0" xfId="0" applyNumberFormat="1" applyFont="1" applyFill="1" applyAlignment="1">
      <alignment horizontal="center" vertical="center"/>
    </xf>
    <xf numFmtId="165" fontId="1" fillId="7" borderId="2" xfId="0" applyNumberFormat="1" applyFont="1" applyFill="1" applyBorder="1" applyAlignment="1" applyProtection="1">
      <alignment horizontal="center" vertical="center"/>
    </xf>
    <xf numFmtId="164" fontId="1" fillId="5" borderId="2" xfId="0" applyNumberFormat="1" applyFont="1" applyFill="1" applyBorder="1" applyAlignment="1" applyProtection="1">
      <alignment horizontal="center" vertical="center"/>
      <protection locked="0"/>
    </xf>
    <xf numFmtId="164" fontId="1" fillId="6" borderId="2" xfId="0" applyNumberFormat="1" applyFont="1" applyFill="1" applyBorder="1" applyAlignment="1" applyProtection="1">
      <alignment horizontal="center" vertical="center"/>
    </xf>
    <xf numFmtId="4" fontId="1" fillId="6" borderId="2" xfId="0" applyNumberFormat="1" applyFont="1" applyFill="1" applyBorder="1" applyAlignment="1" applyProtection="1">
      <alignment horizontal="center" vertical="center"/>
    </xf>
    <xf numFmtId="10" fontId="1" fillId="6" borderId="2" xfId="0" applyNumberFormat="1" applyFont="1" applyFill="1" applyBorder="1" applyAlignment="1">
      <alignment vertical="center"/>
    </xf>
    <xf numFmtId="164" fontId="1" fillId="6" borderId="2" xfId="0" applyNumberFormat="1" applyFont="1" applyFill="1" applyBorder="1" applyAlignment="1">
      <alignmen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6" borderId="4" xfId="0" applyFont="1" applyFill="1" applyBorder="1" applyAlignment="1">
      <alignment vertical="center"/>
    </xf>
    <xf numFmtId="0" fontId="7" fillId="5" borderId="7" xfId="0" applyFont="1" applyFill="1" applyBorder="1" applyAlignment="1">
      <alignment vertical="center"/>
    </xf>
    <xf numFmtId="0" fontId="8" fillId="5" borderId="8" xfId="0" applyFont="1" applyFill="1" applyBorder="1" applyAlignment="1">
      <alignment vertical="center"/>
    </xf>
    <xf numFmtId="0" fontId="8" fillId="5" borderId="9" xfId="0" applyFont="1" applyFill="1" applyBorder="1" applyAlignment="1">
      <alignment vertical="center"/>
    </xf>
    <xf numFmtId="164" fontId="1" fillId="0" borderId="0" xfId="0" applyNumberFormat="1" applyFont="1" applyFill="1" applyBorder="1" applyAlignment="1" applyProtection="1">
      <alignment horizontal="center" vertical="center"/>
      <protection locked="0"/>
    </xf>
    <xf numFmtId="164" fontId="1" fillId="7" borderId="0" xfId="0" applyNumberFormat="1" applyFont="1" applyFill="1" applyBorder="1" applyAlignment="1">
      <alignment horizontal="center" vertical="center"/>
    </xf>
    <xf numFmtId="0" fontId="8" fillId="4" borderId="10" xfId="0" applyFont="1" applyFill="1" applyBorder="1" applyAlignment="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5" borderId="0" xfId="0" applyFont="1" applyFill="1" applyBorder="1" applyAlignment="1">
      <alignment vertical="center"/>
    </xf>
    <xf numFmtId="0" fontId="0" fillId="5" borderId="0" xfId="0" applyFill="1" applyBorder="1" applyAlignment="1">
      <alignment vertical="center"/>
    </xf>
    <xf numFmtId="0" fontId="8" fillId="5" borderId="0" xfId="0" applyFont="1" applyFill="1" applyAlignment="1">
      <alignment horizontal="center" vertical="center" wrapText="1"/>
    </xf>
    <xf numFmtId="0" fontId="8" fillId="5" borderId="7" xfId="0" applyFont="1" applyFill="1" applyBorder="1" applyAlignment="1">
      <alignment vertical="center"/>
    </xf>
    <xf numFmtId="0" fontId="2" fillId="4" borderId="11" xfId="2" applyFont="1" applyFill="1" applyBorder="1" applyAlignment="1" applyProtection="1">
      <alignment horizontal="center" vertical="center" wrapText="1"/>
    </xf>
    <xf numFmtId="10" fontId="8" fillId="6" borderId="11" xfId="0" applyNumberFormat="1" applyFont="1" applyFill="1" applyBorder="1" applyAlignment="1">
      <alignment vertical="center"/>
    </xf>
    <xf numFmtId="4" fontId="8" fillId="5" borderId="0" xfId="0" applyNumberFormat="1" applyFont="1" applyFill="1" applyAlignment="1">
      <alignment vertical="center"/>
    </xf>
    <xf numFmtId="0" fontId="1" fillId="6" borderId="0" xfId="0" applyFont="1" applyFill="1" applyBorder="1" applyAlignment="1" applyProtection="1">
      <alignment vertical="center"/>
    </xf>
    <xf numFmtId="0" fontId="13" fillId="5" borderId="0" xfId="0" applyFont="1" applyFill="1" applyAlignment="1">
      <alignment vertical="center"/>
    </xf>
    <xf numFmtId="0" fontId="9" fillId="4" borderId="2" xfId="0"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2" fontId="9" fillId="4" borderId="2" xfId="0" applyNumberFormat="1" applyFont="1" applyFill="1" applyBorder="1" applyAlignment="1">
      <alignment horizontal="center" vertical="center" wrapText="1"/>
    </xf>
    <xf numFmtId="17"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2" fontId="0" fillId="9" borderId="2" xfId="0" applyNumberFormat="1" applyFill="1" applyBorder="1" applyAlignment="1">
      <alignment horizontal="center"/>
    </xf>
    <xf numFmtId="0" fontId="8" fillId="9" borderId="2" xfId="0" applyFont="1" applyFill="1" applyBorder="1" applyAlignment="1" applyProtection="1">
      <alignment horizontal="center" vertical="center"/>
      <protection locked="0"/>
    </xf>
    <xf numFmtId="2" fontId="8" fillId="9" borderId="2" xfId="0" applyNumberFormat="1" applyFont="1" applyFill="1" applyBorder="1" applyAlignment="1" applyProtection="1">
      <alignment horizontal="center" vertical="center"/>
      <protection locked="0"/>
    </xf>
    <xf numFmtId="2" fontId="9" fillId="9" borderId="2" xfId="0" applyNumberFormat="1" applyFont="1" applyFill="1" applyBorder="1" applyAlignment="1" applyProtection="1">
      <alignment horizontal="center" vertical="center"/>
      <protection locked="0"/>
    </xf>
    <xf numFmtId="0" fontId="8" fillId="11" borderId="2" xfId="0" applyFont="1" applyFill="1" applyBorder="1" applyAlignment="1">
      <alignment horizontal="center" vertical="center"/>
    </xf>
    <xf numFmtId="0" fontId="8" fillId="9" borderId="27" xfId="0" applyFont="1" applyFill="1" applyBorder="1" applyAlignment="1">
      <alignment horizontal="center" vertical="center"/>
    </xf>
    <xf numFmtId="2" fontId="8" fillId="9" borderId="28" xfId="0" applyNumberFormat="1" applyFont="1" applyFill="1" applyBorder="1" applyAlignment="1">
      <alignment horizontal="center" vertical="center"/>
    </xf>
    <xf numFmtId="0" fontId="8" fillId="9" borderId="28" xfId="0" applyFont="1" applyFill="1" applyBorder="1" applyAlignment="1">
      <alignment horizontal="center" vertical="center"/>
    </xf>
    <xf numFmtId="2" fontId="9" fillId="9" borderId="28" xfId="0" applyNumberFormat="1" applyFont="1" applyFill="1" applyBorder="1" applyAlignment="1">
      <alignment horizontal="center" vertical="center"/>
    </xf>
    <xf numFmtId="2" fontId="9" fillId="9" borderId="29" xfId="0" applyNumberFormat="1" applyFont="1" applyFill="1" applyBorder="1" applyAlignment="1">
      <alignment horizontal="center" vertical="center"/>
    </xf>
    <xf numFmtId="2" fontId="0" fillId="11" borderId="33" xfId="0" applyNumberFormat="1" applyFill="1" applyBorder="1" applyAlignment="1">
      <alignment horizontal="center"/>
    </xf>
    <xf numFmtId="2" fontId="0" fillId="11" borderId="34" xfId="0" applyNumberFormat="1" applyFill="1" applyBorder="1" applyAlignment="1">
      <alignment horizontal="center"/>
    </xf>
    <xf numFmtId="2" fontId="0" fillId="11" borderId="36" xfId="0" applyNumberFormat="1" applyFill="1" applyBorder="1" applyAlignment="1">
      <alignment horizontal="center"/>
    </xf>
    <xf numFmtId="0" fontId="15" fillId="11" borderId="24" xfId="0" applyFont="1" applyFill="1" applyBorder="1" applyAlignment="1">
      <alignment horizontal="center" wrapText="1"/>
    </xf>
    <xf numFmtId="2" fontId="0" fillId="9" borderId="37" xfId="0" applyNumberFormat="1" applyFont="1" applyFill="1" applyBorder="1" applyAlignment="1">
      <alignment horizontal="center"/>
    </xf>
    <xf numFmtId="2" fontId="0" fillId="9" borderId="21" xfId="0" applyNumberFormat="1" applyFont="1" applyFill="1" applyBorder="1" applyAlignment="1">
      <alignment horizontal="center"/>
    </xf>
    <xf numFmtId="2" fontId="0" fillId="9" borderId="38" xfId="0" applyNumberFormat="1" applyFont="1" applyFill="1" applyBorder="1" applyAlignment="1">
      <alignment horizontal="center"/>
    </xf>
    <xf numFmtId="2" fontId="0" fillId="9" borderId="14" xfId="0" applyNumberFormat="1" applyFont="1" applyFill="1" applyBorder="1" applyAlignment="1">
      <alignment horizontal="center" wrapText="1"/>
    </xf>
    <xf numFmtId="2" fontId="0" fillId="9" borderId="12" xfId="0" applyNumberFormat="1" applyFont="1" applyFill="1" applyBorder="1" applyAlignment="1">
      <alignment horizontal="center" wrapText="1"/>
    </xf>
    <xf numFmtId="2" fontId="0" fillId="9" borderId="8" xfId="0" applyNumberFormat="1" applyFont="1" applyFill="1" applyBorder="1" applyAlignment="1">
      <alignment horizontal="center"/>
    </xf>
    <xf numFmtId="2" fontId="0" fillId="9" borderId="14" xfId="0" applyNumberFormat="1" applyFont="1" applyFill="1" applyBorder="1" applyAlignment="1">
      <alignment horizontal="center"/>
    </xf>
    <xf numFmtId="2" fontId="0" fillId="9" borderId="12" xfId="0" applyNumberFormat="1" applyFont="1" applyFill="1" applyBorder="1" applyAlignment="1">
      <alignment horizontal="center"/>
    </xf>
    <xf numFmtId="2" fontId="9" fillId="4" borderId="24" xfId="0" applyNumberFormat="1" applyFont="1" applyFill="1" applyBorder="1" applyAlignment="1">
      <alignment horizontal="center" vertical="center" wrapText="1"/>
    </xf>
    <xf numFmtId="2" fontId="9" fillId="4" borderId="39" xfId="0" applyNumberFormat="1" applyFont="1" applyFill="1" applyBorder="1" applyAlignment="1">
      <alignment horizontal="center" vertical="center" wrapText="1"/>
    </xf>
    <xf numFmtId="2" fontId="14" fillId="4" borderId="23" xfId="0" applyNumberFormat="1" applyFont="1" applyFill="1" applyBorder="1" applyAlignment="1">
      <alignment horizontal="center"/>
    </xf>
    <xf numFmtId="0" fontId="14" fillId="4" borderId="37" xfId="0" applyFont="1" applyFill="1" applyBorder="1" applyAlignment="1">
      <alignment horizontal="center" wrapText="1"/>
    </xf>
    <xf numFmtId="2" fontId="14" fillId="4" borderId="33" xfId="0" applyNumberFormat="1" applyFont="1" applyFill="1" applyBorder="1" applyAlignment="1">
      <alignment horizontal="center"/>
    </xf>
    <xf numFmtId="0" fontId="14" fillId="4" borderId="21" xfId="0" applyFont="1" applyFill="1" applyBorder="1" applyAlignment="1">
      <alignment horizontal="center" wrapText="1"/>
    </xf>
    <xf numFmtId="0" fontId="14" fillId="4" borderId="38" xfId="0" applyFont="1" applyFill="1" applyBorder="1" applyAlignment="1">
      <alignment horizontal="center"/>
    </xf>
    <xf numFmtId="0" fontId="14" fillId="4" borderId="24" xfId="0" applyFont="1" applyFill="1" applyBorder="1" applyAlignment="1">
      <alignment horizontal="center"/>
    </xf>
    <xf numFmtId="0" fontId="14" fillId="4" borderId="35" xfId="0" applyFont="1" applyFill="1" applyBorder="1" applyAlignment="1">
      <alignment horizontal="center"/>
    </xf>
    <xf numFmtId="17" fontId="8" fillId="4" borderId="21" xfId="0" applyNumberFormat="1"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2" fontId="9" fillId="4" borderId="24" xfId="0" applyNumberFormat="1" applyFont="1" applyFill="1" applyBorder="1" applyAlignment="1">
      <alignment horizontal="center"/>
    </xf>
    <xf numFmtId="2" fontId="9" fillId="4" borderId="39" xfId="0" applyNumberFormat="1" applyFont="1" applyFill="1" applyBorder="1" applyAlignment="1">
      <alignment horizontal="center"/>
    </xf>
    <xf numFmtId="2" fontId="9" fillId="4" borderId="35" xfId="0" applyNumberFormat="1" applyFont="1" applyFill="1" applyBorder="1" applyAlignment="1">
      <alignment horizontal="center"/>
    </xf>
    <xf numFmtId="2" fontId="9" fillId="4" borderId="40" xfId="0" applyNumberFormat="1" applyFont="1" applyFill="1" applyBorder="1" applyAlignment="1">
      <alignment horizontal="center"/>
    </xf>
    <xf numFmtId="2" fontId="9" fillId="4" borderId="36" xfId="0" applyNumberFormat="1" applyFont="1" applyFill="1" applyBorder="1" applyAlignment="1">
      <alignment horizontal="center" vertical="center" wrapText="1"/>
    </xf>
    <xf numFmtId="2" fontId="14" fillId="4" borderId="24" xfId="0" applyNumberFormat="1" applyFont="1" applyFill="1" applyBorder="1" applyAlignment="1">
      <alignment horizontal="center" wrapText="1"/>
    </xf>
    <xf numFmtId="2" fontId="14" fillId="4" borderId="24" xfId="0" applyNumberFormat="1" applyFont="1" applyFill="1" applyBorder="1" applyAlignment="1">
      <alignment horizontal="center"/>
    </xf>
    <xf numFmtId="2" fontId="0" fillId="9" borderId="23" xfId="0" applyNumberFormat="1" applyFont="1" applyFill="1" applyBorder="1" applyAlignment="1">
      <alignment horizontal="center"/>
    </xf>
    <xf numFmtId="2" fontId="9" fillId="4" borderId="36" xfId="0" applyNumberFormat="1" applyFont="1" applyFill="1" applyBorder="1" applyAlignment="1">
      <alignment horizontal="center"/>
    </xf>
    <xf numFmtId="2" fontId="9" fillId="4" borderId="41" xfId="0" applyNumberFormat="1" applyFont="1" applyFill="1" applyBorder="1" applyAlignment="1">
      <alignment horizontal="center"/>
    </xf>
    <xf numFmtId="0" fontId="0" fillId="0" borderId="0" xfId="0" applyFill="1" applyBorder="1" applyAlignment="1">
      <alignment horizontal="center"/>
    </xf>
    <xf numFmtId="0" fontId="8" fillId="4" borderId="37" xfId="0" applyFont="1" applyFill="1" applyBorder="1" applyAlignment="1">
      <alignment horizontal="center" vertical="center"/>
    </xf>
    <xf numFmtId="2" fontId="0" fillId="10" borderId="2" xfId="0" applyNumberFormat="1" applyFill="1" applyBorder="1" applyAlignment="1">
      <alignment horizontal="center"/>
    </xf>
    <xf numFmtId="2" fontId="0" fillId="12" borderId="2" xfId="0" applyNumberFormat="1" applyFill="1" applyBorder="1" applyAlignment="1">
      <alignment horizontal="center"/>
    </xf>
    <xf numFmtId="2" fontId="14" fillId="0" borderId="0" xfId="0" applyNumberFormat="1" applyFont="1" applyFill="1" applyBorder="1" applyAlignment="1">
      <alignment horizontal="center" wrapText="1"/>
    </xf>
    <xf numFmtId="2" fontId="0" fillId="0" borderId="0" xfId="0" applyNumberFormat="1" applyFill="1" applyBorder="1" applyAlignment="1">
      <alignment horizontal="center"/>
    </xf>
    <xf numFmtId="2" fontId="14"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0" fontId="0" fillId="0" borderId="0" xfId="0" applyFill="1" applyBorder="1" applyAlignment="1">
      <alignment wrapText="1"/>
    </xf>
    <xf numFmtId="1" fontId="14" fillId="0" borderId="0" xfId="0" applyNumberFormat="1" applyFont="1" applyFill="1" applyBorder="1" applyAlignment="1">
      <alignment vertical="center"/>
    </xf>
    <xf numFmtId="0" fontId="14" fillId="9" borderId="43" xfId="0" applyFont="1" applyFill="1" applyBorder="1" applyAlignment="1">
      <alignment horizontal="center" wrapText="1"/>
    </xf>
    <xf numFmtId="10" fontId="14" fillId="0" borderId="44" xfId="0" applyNumberFormat="1" applyFont="1" applyFill="1" applyBorder="1" applyAlignment="1">
      <alignment horizontal="center"/>
    </xf>
    <xf numFmtId="0" fontId="14" fillId="9" borderId="44" xfId="0" applyFont="1" applyFill="1" applyBorder="1" applyAlignment="1">
      <alignment horizontal="center" wrapText="1"/>
    </xf>
    <xf numFmtId="10" fontId="14" fillId="0" borderId="45" xfId="0" applyNumberFormat="1" applyFont="1" applyFill="1" applyBorder="1" applyAlignment="1">
      <alignment horizontal="center"/>
    </xf>
    <xf numFmtId="0" fontId="14" fillId="9" borderId="2" xfId="0" applyFont="1" applyFill="1" applyBorder="1" applyAlignment="1">
      <alignment horizontal="left"/>
    </xf>
    <xf numFmtId="0" fontId="14" fillId="9" borderId="25" xfId="0" applyFont="1" applyFill="1" applyBorder="1" applyAlignment="1">
      <alignment horizontal="left"/>
    </xf>
    <xf numFmtId="0" fontId="14" fillId="9" borderId="11" xfId="0" applyFont="1" applyFill="1" applyBorder="1" applyAlignment="1">
      <alignment horizontal="left"/>
    </xf>
    <xf numFmtId="0" fontId="0" fillId="0" borderId="20" xfId="0" applyBorder="1" applyAlignment="1">
      <alignment horizontal="center"/>
    </xf>
    <xf numFmtId="0" fontId="0" fillId="0" borderId="50" xfId="0" applyBorder="1" applyAlignment="1">
      <alignment horizontal="center"/>
    </xf>
    <xf numFmtId="0" fontId="0" fillId="0" borderId="24" xfId="0" applyBorder="1" applyAlignment="1">
      <alignment horizontal="center"/>
    </xf>
    <xf numFmtId="0" fontId="1" fillId="5" borderId="10" xfId="0" applyFont="1" applyFill="1" applyBorder="1" applyAlignment="1">
      <alignment wrapText="1"/>
    </xf>
    <xf numFmtId="0" fontId="1" fillId="5" borderId="0" xfId="0" applyFont="1" applyFill="1" applyBorder="1" applyAlignment="1">
      <alignment wrapText="1"/>
    </xf>
    <xf numFmtId="0" fontId="8" fillId="5" borderId="10" xfId="0" applyFont="1" applyFill="1" applyBorder="1" applyAlignment="1">
      <alignment vertical="center"/>
    </xf>
    <xf numFmtId="17" fontId="8" fillId="4" borderId="2" xfId="0" applyNumberFormat="1" applyFont="1" applyFill="1" applyBorder="1" applyAlignment="1">
      <alignment horizontal="right" vertical="center"/>
    </xf>
    <xf numFmtId="0" fontId="8" fillId="5" borderId="0" xfId="0" applyFont="1" applyFill="1" applyBorder="1" applyAlignment="1">
      <alignment vertical="center" wrapText="1"/>
    </xf>
    <xf numFmtId="0" fontId="1" fillId="5" borderId="3" xfId="0" applyFont="1" applyFill="1" applyBorder="1" applyAlignment="1">
      <alignment wrapText="1"/>
    </xf>
    <xf numFmtId="0" fontId="8" fillId="5" borderId="14" xfId="0" applyFont="1" applyFill="1" applyBorder="1" applyAlignment="1">
      <alignment vertical="center"/>
    </xf>
    <xf numFmtId="2" fontId="8" fillId="9" borderId="1" xfId="0" applyNumberFormat="1"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2" fontId="9" fillId="9" borderId="1" xfId="0" applyNumberFormat="1" applyFont="1" applyFill="1" applyBorder="1" applyAlignment="1" applyProtection="1">
      <alignment horizontal="center" vertical="center"/>
      <protection locked="0"/>
    </xf>
    <xf numFmtId="2" fontId="9" fillId="9" borderId="30" xfId="0" applyNumberFormat="1" applyFont="1" applyFill="1" applyBorder="1" applyAlignment="1" applyProtection="1">
      <alignment horizontal="center" vertical="center"/>
      <protection locked="0"/>
    </xf>
    <xf numFmtId="2" fontId="9" fillId="9" borderId="26" xfId="0" applyNumberFormat="1"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2" fontId="9" fillId="4" borderId="11" xfId="0" applyNumberFormat="1" applyFont="1" applyFill="1" applyBorder="1" applyAlignment="1">
      <alignment horizontal="center" vertical="center" wrapText="1"/>
    </xf>
    <xf numFmtId="2" fontId="0" fillId="12" borderId="11" xfId="0" applyNumberFormat="1" applyFill="1" applyBorder="1" applyAlignment="1">
      <alignment horizontal="center"/>
    </xf>
    <xf numFmtId="0" fontId="9" fillId="4" borderId="25" xfId="0" applyFont="1" applyFill="1" applyBorder="1" applyAlignment="1">
      <alignment horizontal="center" vertical="center"/>
    </xf>
    <xf numFmtId="2" fontId="9" fillId="4" borderId="26" xfId="0" applyNumberFormat="1" applyFont="1" applyFill="1" applyBorder="1" applyAlignment="1">
      <alignment horizontal="center" vertical="center" wrapText="1"/>
    </xf>
    <xf numFmtId="0" fontId="9" fillId="5" borderId="0" xfId="0" applyFont="1" applyFill="1" applyBorder="1" applyAlignment="1">
      <alignment vertical="center" wrapText="1"/>
    </xf>
    <xf numFmtId="2" fontId="0" fillId="13" borderId="37" xfId="0" applyNumberFormat="1" applyFill="1" applyBorder="1" applyAlignment="1">
      <alignment horizontal="center"/>
    </xf>
    <xf numFmtId="0" fontId="0" fillId="13" borderId="37" xfId="0" applyFill="1" applyBorder="1" applyAlignment="1">
      <alignment horizontal="center"/>
    </xf>
    <xf numFmtId="2" fontId="0" fillId="13" borderId="21" xfId="0" applyNumberFormat="1" applyFill="1" applyBorder="1" applyAlignment="1">
      <alignment horizontal="center"/>
    </xf>
    <xf numFmtId="0" fontId="0" fillId="13" borderId="21" xfId="0" applyFill="1" applyBorder="1" applyAlignment="1">
      <alignment horizontal="center"/>
    </xf>
    <xf numFmtId="2" fontId="0" fillId="13" borderId="38" xfId="0" applyNumberFormat="1" applyFill="1" applyBorder="1" applyAlignment="1">
      <alignment horizontal="center"/>
    </xf>
    <xf numFmtId="0" fontId="0" fillId="13" borderId="38" xfId="0" applyFill="1" applyBorder="1" applyAlignment="1">
      <alignment horizont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6" borderId="3" xfId="0" applyFont="1" applyFill="1" applyBorder="1" applyAlignment="1">
      <alignment vertical="center"/>
    </xf>
    <xf numFmtId="10" fontId="1" fillId="7" borderId="2" xfId="0" applyNumberFormat="1" applyFont="1" applyFill="1" applyBorder="1" applyAlignment="1">
      <alignment vertical="center"/>
    </xf>
    <xf numFmtId="0" fontId="1" fillId="4" borderId="2" xfId="0" applyFont="1" applyFill="1" applyBorder="1" applyAlignment="1">
      <alignment horizontal="right" vertical="center" wrapText="1"/>
    </xf>
    <xf numFmtId="1" fontId="1" fillId="7" borderId="2" xfId="0" applyNumberFormat="1" applyFont="1" applyFill="1" applyBorder="1" applyAlignment="1">
      <alignment horizontal="center" vertical="center"/>
    </xf>
    <xf numFmtId="164" fontId="1" fillId="7" borderId="2" xfId="0" applyNumberFormat="1" applyFont="1" applyFill="1" applyBorder="1" applyAlignment="1">
      <alignment vertical="center"/>
    </xf>
    <xf numFmtId="164" fontId="1" fillId="7" borderId="2" xfId="0" applyNumberFormat="1" applyFont="1" applyFill="1" applyBorder="1" applyAlignment="1">
      <alignment horizontal="center" vertical="center"/>
    </xf>
    <xf numFmtId="165" fontId="1" fillId="7" borderId="2" xfId="0" applyNumberFormat="1" applyFont="1" applyFill="1" applyBorder="1" applyAlignment="1">
      <alignment horizontal="center" vertical="center"/>
    </xf>
    <xf numFmtId="164" fontId="1" fillId="6" borderId="2" xfId="0" applyNumberFormat="1" applyFont="1" applyFill="1" applyBorder="1" applyAlignment="1">
      <alignment horizontal="center" vertical="center"/>
    </xf>
    <xf numFmtId="4" fontId="1" fillId="6" borderId="2"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164" fontId="1" fillId="0" borderId="0" xfId="0" applyNumberFormat="1" applyFont="1" applyAlignment="1" applyProtection="1">
      <alignment horizontal="center" vertical="center"/>
      <protection locked="0"/>
    </xf>
    <xf numFmtId="0" fontId="0" fillId="5" borderId="0" xfId="0" applyFill="1" applyAlignment="1">
      <alignment vertical="center"/>
    </xf>
    <xf numFmtId="0" fontId="8" fillId="4" borderId="0" xfId="0" applyFont="1" applyFill="1" applyAlignment="1">
      <alignment vertical="center"/>
    </xf>
    <xf numFmtId="0" fontId="2" fillId="5" borderId="10" xfId="0" applyFont="1" applyFill="1" applyBorder="1" applyAlignment="1">
      <alignment horizontal="left" vertical="center"/>
    </xf>
    <xf numFmtId="0" fontId="3" fillId="5" borderId="10" xfId="0" applyFont="1" applyFill="1" applyBorder="1" applyAlignment="1">
      <alignment horizontal="left" vertical="center" wrapText="1"/>
    </xf>
    <xf numFmtId="0" fontId="1" fillId="5" borderId="10" xfId="0" applyFont="1" applyFill="1" applyBorder="1" applyAlignment="1">
      <alignment horizontal="center" vertical="center"/>
    </xf>
    <xf numFmtId="0" fontId="1" fillId="5" borderId="10" xfId="0" applyFont="1" applyFill="1" applyBorder="1" applyAlignment="1">
      <alignment vertical="center"/>
    </xf>
    <xf numFmtId="164" fontId="1" fillId="6" borderId="5" xfId="0" applyNumberFormat="1" applyFont="1" applyFill="1" applyBorder="1" applyAlignment="1">
      <alignment vertical="center"/>
    </xf>
    <xf numFmtId="0" fontId="0" fillId="0" borderId="0" xfId="0" applyAlignment="1">
      <alignment vertical="center"/>
    </xf>
    <xf numFmtId="0" fontId="0" fillId="0" borderId="0" xfId="0" applyAlignment="1">
      <alignment horizontal="center" wrapText="1"/>
    </xf>
    <xf numFmtId="0" fontId="0" fillId="13" borderId="2" xfId="0" applyFill="1" applyBorder="1"/>
    <xf numFmtId="0" fontId="17" fillId="0" borderId="0" xfId="0" applyFont="1" applyAlignment="1">
      <alignment horizontal="center"/>
    </xf>
    <xf numFmtId="164" fontId="14" fillId="0" borderId="0" xfId="0" applyNumberFormat="1" applyFont="1" applyAlignment="1">
      <alignment horizontal="center"/>
    </xf>
    <xf numFmtId="164" fontId="14" fillId="9" borderId="2" xfId="0" applyNumberFormat="1" applyFont="1" applyFill="1" applyBorder="1" applyAlignment="1">
      <alignment horizontal="center"/>
    </xf>
    <xf numFmtId="0" fontId="0" fillId="9" borderId="2" xfId="0" applyFill="1" applyBorder="1"/>
    <xf numFmtId="164" fontId="0" fillId="0" borderId="2" xfId="0" applyNumberFormat="1" applyBorder="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164" fontId="0" fillId="9" borderId="2" xfId="0" applyNumberFormat="1" applyFill="1" applyBorder="1" applyAlignment="1">
      <alignment horizontal="center"/>
    </xf>
    <xf numFmtId="0" fontId="14" fillId="9" borderId="2" xfId="0" applyFont="1" applyFill="1" applyBorder="1"/>
    <xf numFmtId="0" fontId="19" fillId="13" borderId="2" xfId="0" applyFont="1" applyFill="1" applyBorder="1" applyAlignment="1">
      <alignment vertical="center" textRotation="90"/>
    </xf>
    <xf numFmtId="0" fontId="0" fillId="11" borderId="2" xfId="0" applyFill="1" applyBorder="1"/>
    <xf numFmtId="164" fontId="0" fillId="11" borderId="2" xfId="0" applyNumberFormat="1" applyFill="1" applyBorder="1" applyAlignment="1">
      <alignment horizontal="center"/>
    </xf>
    <xf numFmtId="10" fontId="0" fillId="9" borderId="2" xfId="0" applyNumberFormat="1" applyFill="1" applyBorder="1" applyAlignment="1">
      <alignment horizontal="center"/>
    </xf>
    <xf numFmtId="10" fontId="0" fillId="0" borderId="0" xfId="0" applyNumberFormat="1" applyAlignment="1">
      <alignment horizontal="center"/>
    </xf>
    <xf numFmtId="0" fontId="13" fillId="0" borderId="0" xfId="0" applyFont="1"/>
    <xf numFmtId="0" fontId="20" fillId="0" borderId="0" xfId="0" applyFont="1" applyAlignment="1">
      <alignment horizontal="left"/>
    </xf>
    <xf numFmtId="10" fontId="14" fillId="9" borderId="2" xfId="0" applyNumberFormat="1" applyFont="1" applyFill="1" applyBorder="1" applyAlignment="1">
      <alignment horizontal="center"/>
    </xf>
    <xf numFmtId="10" fontId="14" fillId="0" borderId="0" xfId="0" applyNumberFormat="1" applyFont="1" applyAlignment="1">
      <alignment horizontal="center"/>
    </xf>
    <xf numFmtId="0" fontId="0" fillId="0" borderId="0" xfId="0" applyAlignment="1">
      <alignment horizontal="left" wrapText="1"/>
    </xf>
    <xf numFmtId="0" fontId="19" fillId="7" borderId="2" xfId="0" applyFont="1" applyFill="1" applyBorder="1" applyAlignment="1">
      <alignment horizontal="center"/>
    </xf>
    <xf numFmtId="10" fontId="13" fillId="0" borderId="0" xfId="0" applyNumberFormat="1" applyFont="1" applyAlignment="1">
      <alignment horizont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4" xfId="0" applyFont="1" applyFill="1" applyBorder="1" applyAlignment="1">
      <alignment horizontal="left" vertical="center"/>
    </xf>
    <xf numFmtId="0" fontId="1" fillId="6" borderId="5" xfId="0" applyFont="1" applyFill="1" applyBorder="1" applyAlignment="1">
      <alignment vertical="center"/>
    </xf>
    <xf numFmtId="0" fontId="1" fillId="6" borderId="6" xfId="0" applyFont="1" applyFill="1" applyBorder="1" applyAlignment="1">
      <alignment vertical="center"/>
    </xf>
    <xf numFmtId="0" fontId="1" fillId="6" borderId="1" xfId="0" applyFont="1" applyFill="1" applyBorder="1" applyAlignment="1">
      <alignment vertical="center"/>
    </xf>
    <xf numFmtId="0" fontId="10" fillId="8" borderId="11" xfId="2" applyFont="1" applyFill="1" applyBorder="1" applyAlignment="1" applyProtection="1">
      <alignment horizontal="center" vertical="center"/>
    </xf>
    <xf numFmtId="0" fontId="8" fillId="8" borderId="12" xfId="0" applyFont="1" applyFill="1" applyBorder="1" applyAlignment="1">
      <alignment vertical="center"/>
    </xf>
    <xf numFmtId="0" fontId="8" fillId="8" borderId="4" xfId="0" applyFont="1" applyFill="1" applyBorder="1" applyAlignment="1">
      <alignment vertical="center"/>
    </xf>
    <xf numFmtId="0" fontId="1" fillId="6" borderId="2" xfId="0" applyFont="1" applyFill="1" applyBorder="1" applyAlignment="1">
      <alignment horizontal="right" vertical="center" wrapText="1"/>
    </xf>
    <xf numFmtId="0" fontId="0" fillId="6" borderId="4" xfId="0" applyFill="1" applyBorder="1" applyAlignment="1">
      <alignment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1" xfId="0" applyFont="1" applyFill="1" applyBorder="1" applyAlignment="1">
      <alignment vertical="center"/>
    </xf>
    <xf numFmtId="0" fontId="11" fillId="8" borderId="11" xfId="0" applyFont="1" applyFill="1" applyBorder="1" applyAlignment="1">
      <alignment horizontal="center" vertical="center"/>
    </xf>
    <xf numFmtId="0" fontId="11" fillId="8" borderId="4" xfId="0" applyFont="1" applyFill="1" applyBorder="1" applyAlignment="1">
      <alignment horizontal="center" vertical="center"/>
    </xf>
    <xf numFmtId="0" fontId="10" fillId="5" borderId="7" xfId="2" applyFont="1" applyFill="1" applyBorder="1" applyAlignment="1" applyProtection="1">
      <alignment horizontal="center" vertical="center"/>
    </xf>
    <xf numFmtId="0" fontId="8" fillId="5" borderId="8" xfId="0" applyFont="1" applyFill="1" applyBorder="1" applyAlignment="1">
      <alignment vertical="center"/>
    </xf>
    <xf numFmtId="0" fontId="8" fillId="5" borderId="9" xfId="0" applyFont="1" applyFill="1" applyBorder="1" applyAlignment="1">
      <alignment vertical="center"/>
    </xf>
    <xf numFmtId="0" fontId="10" fillId="5" borderId="13" xfId="2" applyFont="1" applyFill="1" applyBorder="1" applyAlignment="1" applyProtection="1">
      <alignment horizontal="center" vertical="center"/>
    </xf>
    <xf numFmtId="0" fontId="8" fillId="5" borderId="14" xfId="0" applyFont="1" applyFill="1" applyBorder="1" applyAlignment="1">
      <alignment vertical="center"/>
    </xf>
    <xf numFmtId="0" fontId="8" fillId="5" borderId="15" xfId="0" applyFont="1" applyFill="1" applyBorder="1" applyAlignment="1">
      <alignment vertical="center"/>
    </xf>
    <xf numFmtId="0" fontId="18" fillId="7" borderId="2" xfId="0" applyFont="1" applyFill="1" applyBorder="1" applyAlignment="1">
      <alignment horizontal="righ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4" xfId="0" applyFont="1" applyFill="1" applyBorder="1" applyAlignment="1">
      <alignment horizontal="center" vertical="center"/>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 fillId="5" borderId="7" xfId="0" applyFont="1" applyFill="1" applyBorder="1" applyAlignment="1">
      <alignment horizontal="left"/>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1" fillId="5" borderId="0" xfId="0" applyFont="1" applyFill="1" applyAlignment="1">
      <alignment horizontal="left"/>
    </xf>
    <xf numFmtId="0" fontId="1" fillId="5" borderId="3" xfId="0" applyFont="1" applyFill="1" applyBorder="1" applyAlignment="1">
      <alignment horizontal="left"/>
    </xf>
    <xf numFmtId="0" fontId="1" fillId="5" borderId="10" xfId="0" applyFont="1" applyFill="1" applyBorder="1"/>
    <xf numFmtId="0" fontId="1" fillId="5" borderId="0" xfId="0" applyFont="1" applyFill="1"/>
    <xf numFmtId="0" fontId="1" fillId="5" borderId="3" xfId="0" applyFont="1" applyFill="1" applyBorder="1"/>
    <xf numFmtId="0" fontId="1" fillId="5" borderId="10" xfId="0" applyFont="1" applyFill="1" applyBorder="1" applyAlignment="1">
      <alignment horizontal="left" wrapText="1"/>
    </xf>
    <xf numFmtId="0" fontId="1" fillId="5" borderId="0" xfId="0" applyFont="1" applyFill="1" applyAlignment="1">
      <alignment horizontal="left" wrapText="1"/>
    </xf>
    <xf numFmtId="0" fontId="1" fillId="5" borderId="3" xfId="0" applyFont="1" applyFill="1" applyBorder="1" applyAlignment="1">
      <alignment horizontal="left" wrapText="1"/>
    </xf>
    <xf numFmtId="0" fontId="1" fillId="5" borderId="10"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10"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8" fillId="5" borderId="5" xfId="0" applyFont="1" applyFill="1" applyBorder="1" applyAlignment="1">
      <alignment vertical="center"/>
    </xf>
    <xf numFmtId="0" fontId="0" fillId="0" borderId="1" xfId="0" applyBorder="1" applyAlignment="1">
      <alignment vertical="center"/>
    </xf>
    <xf numFmtId="0" fontId="8" fillId="5"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8" fillId="5" borderId="10"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0" fillId="6" borderId="2" xfId="0" applyFill="1" applyBorder="1" applyAlignment="1">
      <alignment vertical="center"/>
    </xf>
    <xf numFmtId="0" fontId="10" fillId="8" borderId="12" xfId="2" applyFont="1" applyFill="1" applyBorder="1" applyAlignment="1" applyProtection="1">
      <alignment horizontal="center" vertical="center"/>
    </xf>
    <xf numFmtId="0" fontId="9" fillId="10" borderId="2" xfId="0" applyFont="1" applyFill="1" applyBorder="1" applyAlignment="1">
      <alignment horizontal="center" vertical="center" wrapText="1"/>
    </xf>
    <xf numFmtId="0" fontId="10" fillId="5" borderId="8" xfId="2" applyFont="1" applyFill="1" applyBorder="1" applyAlignment="1" applyProtection="1">
      <alignment horizontal="center" vertical="center"/>
    </xf>
    <xf numFmtId="0" fontId="10" fillId="5" borderId="14" xfId="2" applyFont="1" applyFill="1" applyBorder="1" applyAlignment="1" applyProtection="1">
      <alignment horizontal="center" vertical="center"/>
    </xf>
    <xf numFmtId="0" fontId="2" fillId="4" borderId="11" xfId="0" applyFont="1" applyFill="1" applyBorder="1" applyAlignment="1" applyProtection="1">
      <alignment horizontal="left" vertical="center"/>
    </xf>
    <xf numFmtId="0" fontId="2" fillId="4" borderId="12" xfId="0" applyFont="1" applyFill="1" applyBorder="1" applyAlignment="1" applyProtection="1">
      <alignment horizontal="left" vertical="center"/>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1" fillId="6" borderId="11"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 fillId="6" borderId="7" xfId="0" applyFont="1" applyFill="1" applyBorder="1" applyAlignment="1" applyProtection="1">
      <alignment horizontal="right" vertical="center" wrapText="1"/>
    </xf>
    <xf numFmtId="0" fontId="1" fillId="6" borderId="10" xfId="0" applyFont="1" applyFill="1" applyBorder="1" applyAlignment="1" applyProtection="1">
      <alignment horizontal="right" vertical="center" wrapText="1"/>
    </xf>
    <xf numFmtId="0" fontId="1" fillId="6" borderId="13" xfId="0" applyFont="1" applyFill="1" applyBorder="1" applyAlignment="1" applyProtection="1">
      <alignment horizontal="right" vertical="center" wrapText="1"/>
    </xf>
    <xf numFmtId="0" fontId="8" fillId="6" borderId="7" xfId="0" applyFont="1" applyFill="1" applyBorder="1" applyAlignment="1">
      <alignment vertical="center"/>
    </xf>
    <xf numFmtId="0" fontId="8" fillId="6" borderId="10" xfId="0" applyFont="1" applyFill="1" applyBorder="1" applyAlignment="1">
      <alignment vertical="center"/>
    </xf>
    <xf numFmtId="0" fontId="8" fillId="6" borderId="13" xfId="0" applyFont="1" applyFill="1" applyBorder="1" applyAlignment="1">
      <alignment vertical="center"/>
    </xf>
    <xf numFmtId="0" fontId="11" fillId="8" borderId="12" xfId="0" applyFont="1" applyFill="1" applyBorder="1" applyAlignment="1">
      <alignment horizontal="center"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5" borderId="0" xfId="0" applyFont="1" applyFill="1" applyBorder="1" applyAlignment="1">
      <alignment wrapText="1"/>
    </xf>
    <xf numFmtId="0" fontId="1" fillId="5" borderId="3" xfId="0" applyFont="1" applyFill="1" applyBorder="1" applyAlignment="1">
      <alignment wrapText="1"/>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8" fillId="5" borderId="15" xfId="0" applyFont="1" applyFill="1" applyBorder="1" applyAlignment="1">
      <alignment vertical="center" wrapText="1"/>
    </xf>
    <xf numFmtId="0" fontId="8" fillId="5" borderId="5" xfId="0" applyFont="1" applyFill="1" applyBorder="1" applyAlignment="1">
      <alignment vertical="center" wrapText="1"/>
    </xf>
    <xf numFmtId="0" fontId="8" fillId="5" borderId="1" xfId="0" applyFont="1" applyFill="1" applyBorder="1" applyAlignment="1">
      <alignment vertical="center" wrapText="1"/>
    </xf>
    <xf numFmtId="0" fontId="1" fillId="5" borderId="0" xfId="0" applyFont="1" applyFill="1" applyBorder="1" applyAlignment="1">
      <alignment horizontal="left" wrapText="1"/>
    </xf>
    <xf numFmtId="0" fontId="8" fillId="5" borderId="9"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9" fillId="9" borderId="2" xfId="0" applyFont="1" applyFill="1" applyBorder="1" applyAlignment="1">
      <alignment horizontal="center" vertical="center" wrapText="1"/>
    </xf>
    <xf numFmtId="0" fontId="2" fillId="4" borderId="4" xfId="0" applyFont="1" applyFill="1" applyBorder="1" applyAlignment="1" applyProtection="1">
      <alignment horizontal="left" vertical="center"/>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1" fillId="5" borderId="0" xfId="0" applyFont="1" applyFill="1" applyBorder="1" applyAlignment="1">
      <alignment horizontal="left"/>
    </xf>
    <xf numFmtId="0" fontId="1" fillId="5" borderId="10" xfId="0" applyFont="1" applyFill="1" applyBorder="1" applyAlignment="1"/>
    <xf numFmtId="0" fontId="1" fillId="5" borderId="0" xfId="0" applyFont="1" applyFill="1" applyBorder="1" applyAlignment="1"/>
    <xf numFmtId="0" fontId="1" fillId="5" borderId="3" xfId="0" applyFont="1" applyFill="1" applyBorder="1" applyAlignment="1"/>
    <xf numFmtId="0" fontId="19" fillId="9" borderId="2" xfId="0" applyFont="1" applyFill="1" applyBorder="1" applyAlignment="1">
      <alignment horizontal="center" vertical="center" textRotation="90"/>
    </xf>
    <xf numFmtId="0" fontId="19" fillId="9" borderId="5" xfId="0" applyFont="1" applyFill="1" applyBorder="1" applyAlignment="1">
      <alignment horizontal="center" vertical="center" textRotation="90" wrapText="1"/>
    </xf>
    <xf numFmtId="0" fontId="19" fillId="9" borderId="6" xfId="0" applyFont="1" applyFill="1" applyBorder="1" applyAlignment="1">
      <alignment horizontal="center" vertical="center" textRotation="90" wrapText="1"/>
    </xf>
    <xf numFmtId="0" fontId="19" fillId="9" borderId="1" xfId="0" applyFont="1" applyFill="1" applyBorder="1" applyAlignment="1">
      <alignment horizontal="center" vertical="center" textRotation="90" wrapText="1"/>
    </xf>
    <xf numFmtId="0" fontId="20" fillId="9" borderId="2" xfId="0" applyFont="1" applyFill="1" applyBorder="1" applyAlignment="1">
      <alignment horizontal="left"/>
    </xf>
    <xf numFmtId="0" fontId="0" fillId="14" borderId="11" xfId="0" applyFill="1" applyBorder="1" applyAlignment="1">
      <alignment horizontal="left" wrapText="1"/>
    </xf>
    <xf numFmtId="0" fontId="0" fillId="0" borderId="12" xfId="0" applyBorder="1" applyAlignment="1">
      <alignment horizontal="left" wrapText="1"/>
    </xf>
    <xf numFmtId="0" fontId="0" fillId="0" borderId="4" xfId="0" applyBorder="1" applyAlignment="1">
      <alignment horizontal="left" wrapText="1"/>
    </xf>
    <xf numFmtId="0" fontId="14" fillId="7" borderId="11" xfId="0" applyFont="1" applyFill="1" applyBorder="1" applyAlignment="1">
      <alignment horizontal="right" vertical="center"/>
    </xf>
    <xf numFmtId="0" fontId="14" fillId="7" borderId="4" xfId="0" applyFont="1" applyFill="1" applyBorder="1" applyAlignment="1">
      <alignment horizontal="right" vertical="center"/>
    </xf>
    <xf numFmtId="0" fontId="19" fillId="7" borderId="2" xfId="0" applyFont="1" applyFill="1" applyBorder="1" applyAlignment="1">
      <alignment horizontal="center" vertical="center"/>
    </xf>
    <xf numFmtId="0" fontId="0" fillId="9" borderId="11" xfId="0" applyFill="1" applyBorder="1" applyAlignment="1">
      <alignment horizontal="center" wrapText="1"/>
    </xf>
    <xf numFmtId="0" fontId="0" fillId="9" borderId="12" xfId="0" applyFill="1" applyBorder="1" applyAlignment="1">
      <alignment horizontal="center" wrapText="1"/>
    </xf>
    <xf numFmtId="0" fontId="0" fillId="9" borderId="4" xfId="0" applyFill="1" applyBorder="1" applyAlignment="1">
      <alignment horizontal="center" wrapText="1"/>
    </xf>
    <xf numFmtId="0" fontId="17" fillId="13" borderId="2" xfId="0" applyFont="1" applyFill="1" applyBorder="1" applyAlignment="1">
      <alignment horizontal="center"/>
    </xf>
    <xf numFmtId="164" fontId="14" fillId="9" borderId="11" xfId="0" applyNumberFormat="1" applyFont="1" applyFill="1" applyBorder="1" applyAlignment="1">
      <alignment horizontal="center"/>
    </xf>
    <xf numFmtId="164" fontId="14" fillId="9" borderId="4" xfId="0" applyNumberFormat="1" applyFont="1" applyFill="1" applyBorder="1" applyAlignment="1">
      <alignment horizontal="center"/>
    </xf>
    <xf numFmtId="0" fontId="19" fillId="7" borderId="2" xfId="0" applyFont="1" applyFill="1" applyBorder="1" applyAlignment="1">
      <alignment horizontal="right"/>
    </xf>
    <xf numFmtId="0" fontId="14" fillId="4" borderId="2" xfId="0" applyFont="1" applyFill="1" applyBorder="1" applyAlignment="1">
      <alignment horizontal="center"/>
    </xf>
    <xf numFmtId="0" fontId="14" fillId="4" borderId="11" xfId="0" applyFont="1" applyFill="1" applyBorder="1" applyAlignment="1">
      <alignment horizontal="center"/>
    </xf>
    <xf numFmtId="0" fontId="11" fillId="4" borderId="4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6" xfId="0" applyFont="1" applyFill="1" applyBorder="1" applyAlignment="1">
      <alignment horizontal="center" vertical="center"/>
    </xf>
    <xf numFmtId="0" fontId="14" fillId="9" borderId="25" xfId="0" applyFont="1" applyFill="1" applyBorder="1" applyAlignment="1">
      <alignment horizontal="left"/>
    </xf>
    <xf numFmtId="0" fontId="14" fillId="9" borderId="2" xfId="0" applyFont="1" applyFill="1" applyBorder="1" applyAlignment="1">
      <alignment horizontal="left"/>
    </xf>
    <xf numFmtId="0" fontId="14" fillId="9" borderId="11" xfId="0" applyFont="1" applyFill="1" applyBorder="1" applyAlignment="1">
      <alignment horizontal="left"/>
    </xf>
    <xf numFmtId="0" fontId="16" fillId="9" borderId="25" xfId="0" applyFont="1" applyFill="1" applyBorder="1" applyAlignment="1">
      <alignment horizontal="left"/>
    </xf>
    <xf numFmtId="0" fontId="16" fillId="9" borderId="2" xfId="0" applyFont="1" applyFill="1" applyBorder="1" applyAlignment="1">
      <alignment horizontal="left"/>
    </xf>
    <xf numFmtId="0" fontId="16" fillId="9" borderId="11" xfId="0" applyFont="1" applyFill="1" applyBorder="1" applyAlignment="1">
      <alignment horizontal="left"/>
    </xf>
    <xf numFmtId="0" fontId="14" fillId="9" borderId="27" xfId="0" applyFont="1" applyFill="1" applyBorder="1" applyAlignment="1">
      <alignment horizontal="left"/>
    </xf>
    <xf numFmtId="0" fontId="14" fillId="9" borderId="28" xfId="0" applyFont="1" applyFill="1" applyBorder="1" applyAlignment="1">
      <alignment horizontal="left"/>
    </xf>
    <xf numFmtId="0" fontId="14" fillId="9" borderId="49" xfId="0" applyFont="1" applyFill="1" applyBorder="1" applyAlignment="1">
      <alignment horizontal="left"/>
    </xf>
    <xf numFmtId="0" fontId="14" fillId="9" borderId="46" xfId="0" applyFont="1" applyFill="1" applyBorder="1" applyAlignment="1">
      <alignment horizontal="left"/>
    </xf>
    <xf numFmtId="0" fontId="14" fillId="9" borderId="47" xfId="0" applyFont="1" applyFill="1" applyBorder="1" applyAlignment="1">
      <alignment horizontal="left"/>
    </xf>
    <xf numFmtId="0" fontId="14" fillId="9" borderId="48" xfId="0" applyFont="1" applyFill="1" applyBorder="1" applyAlignment="1">
      <alignment horizontal="left"/>
    </xf>
    <xf numFmtId="0" fontId="18" fillId="7" borderId="2" xfId="0" applyFont="1" applyFill="1" applyBorder="1" applyAlignment="1">
      <alignment horizontal="center" vertical="center"/>
    </xf>
  </cellXfs>
  <cellStyles count="4">
    <cellStyle name="Calculation" xfId="1" builtinId="22"/>
    <cellStyle name="Heading 1" xfId="2" builtinId="16"/>
    <cellStyle name="Input" xfId="3" builtinId="20"/>
    <cellStyle name="Normal" xfId="0" builtinId="0"/>
  </cellStyles>
  <dxfs count="21">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9"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6428499</xdr:colOff>
      <xdr:row>39</xdr:row>
      <xdr:rowOff>151905</xdr:rowOff>
    </xdr:to>
    <xdr:pic>
      <xdr:nvPicPr>
        <xdr:cNvPr id="2" name="Picture 1">
          <a:extLst>
            <a:ext uri="{FF2B5EF4-FFF2-40B4-BE49-F238E27FC236}">
              <a16:creationId xmlns:a16="http://schemas.microsoft.com/office/drawing/2014/main" id="{C4CD9712-6DDA-4D89-9819-0631D4F14D43}"/>
            </a:ext>
          </a:extLst>
        </xdr:cNvPr>
        <xdr:cNvPicPr>
          <a:picLocks noChangeAspect="1"/>
        </xdr:cNvPicPr>
      </xdr:nvPicPr>
      <xdr:blipFill>
        <a:blip xmlns:r="http://schemas.openxmlformats.org/officeDocument/2006/relationships" r:embed="rId1"/>
        <a:stretch>
          <a:fillRect/>
        </a:stretch>
      </xdr:blipFill>
      <xdr:spPr>
        <a:xfrm>
          <a:off x="0" y="3676650"/>
          <a:ext cx="7009524" cy="3961905"/>
        </a:xfrm>
        <a:prstGeom prst="rect">
          <a:avLst/>
        </a:prstGeom>
      </xdr:spPr>
    </xdr:pic>
    <xdr:clientData/>
  </xdr:twoCellAnchor>
  <xdr:twoCellAnchor editAs="oneCell">
    <xdr:from>
      <xdr:col>2</xdr:col>
      <xdr:colOff>0</xdr:colOff>
      <xdr:row>19</xdr:row>
      <xdr:rowOff>0</xdr:rowOff>
    </xdr:from>
    <xdr:to>
      <xdr:col>10</xdr:col>
      <xdr:colOff>94370</xdr:colOff>
      <xdr:row>43</xdr:row>
      <xdr:rowOff>104190</xdr:rowOff>
    </xdr:to>
    <xdr:pic>
      <xdr:nvPicPr>
        <xdr:cNvPr id="3" name="Picture 2">
          <a:extLst>
            <a:ext uri="{FF2B5EF4-FFF2-40B4-BE49-F238E27FC236}">
              <a16:creationId xmlns:a16="http://schemas.microsoft.com/office/drawing/2014/main" id="{04227696-C4CE-4D6A-A33C-45D1312BC1B8}"/>
            </a:ext>
          </a:extLst>
        </xdr:cNvPr>
        <xdr:cNvPicPr>
          <a:picLocks noChangeAspect="1"/>
        </xdr:cNvPicPr>
      </xdr:nvPicPr>
      <xdr:blipFill>
        <a:blip xmlns:r="http://schemas.openxmlformats.org/officeDocument/2006/relationships" r:embed="rId2"/>
        <a:stretch>
          <a:fillRect/>
        </a:stretch>
      </xdr:blipFill>
      <xdr:spPr>
        <a:xfrm>
          <a:off x="7248525" y="3676650"/>
          <a:ext cx="7038095" cy="46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zoomScaleNormal="100" workbookViewId="0">
      <selection activeCell="F8" sqref="F8"/>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9.140625" style="9" customWidth="1"/>
    <col min="8" max="8" width="13.7109375" style="9" customWidth="1"/>
    <col min="9" max="16384" width="9.140625" style="9"/>
  </cols>
  <sheetData>
    <row r="1" spans="1:10" ht="2.25" customHeight="1" x14ac:dyDescent="0.25">
      <c r="A1" s="8" t="s">
        <v>15</v>
      </c>
    </row>
    <row r="2" spans="1:10" ht="15" customHeight="1" x14ac:dyDescent="0.25">
      <c r="A2" s="228" t="s">
        <v>130</v>
      </c>
      <c r="B2" s="228"/>
      <c r="C2" s="228"/>
      <c r="D2" s="228"/>
      <c r="E2" s="228"/>
      <c r="F2" s="228"/>
      <c r="G2" s="350" t="s">
        <v>131</v>
      </c>
    </row>
    <row r="3" spans="1:10" ht="19.5" x14ac:dyDescent="0.25">
      <c r="A3" s="222" t="s">
        <v>48</v>
      </c>
      <c r="B3" s="223"/>
      <c r="C3" s="223"/>
      <c r="D3" s="223"/>
      <c r="E3" s="223"/>
      <c r="F3" s="223"/>
      <c r="G3" s="224"/>
    </row>
    <row r="4" spans="1:10" ht="19.5" x14ac:dyDescent="0.25">
      <c r="A4" s="225" t="s">
        <v>11</v>
      </c>
      <c r="B4" s="226"/>
      <c r="C4" s="226"/>
      <c r="D4" s="226"/>
      <c r="E4" s="226"/>
      <c r="F4" s="226"/>
      <c r="G4" s="227"/>
    </row>
    <row r="5" spans="1:10" s="10" customFormat="1" x14ac:dyDescent="0.25">
      <c r="A5" s="206" t="s">
        <v>12</v>
      </c>
      <c r="B5" s="207"/>
      <c r="C5" s="207"/>
      <c r="D5" s="207"/>
      <c r="E5" s="207"/>
      <c r="F5" s="207"/>
      <c r="G5" s="208"/>
      <c r="H5" s="9"/>
      <c r="I5" s="9"/>
      <c r="J5" s="9"/>
    </row>
    <row r="6" spans="1:10" s="10" customFormat="1" ht="36.75" customHeight="1" x14ac:dyDescent="0.25">
      <c r="A6" s="229" t="s">
        <v>64</v>
      </c>
      <c r="B6" s="230"/>
      <c r="C6" s="230"/>
      <c r="D6" s="230"/>
      <c r="E6" s="230"/>
      <c r="F6" s="230"/>
      <c r="G6" s="231"/>
      <c r="H6" s="9"/>
      <c r="I6" s="9"/>
      <c r="J6" s="9"/>
    </row>
    <row r="7" spans="1:10" s="10" customFormat="1" x14ac:dyDescent="0.25">
      <c r="A7" s="1" t="s">
        <v>16</v>
      </c>
      <c r="B7" s="2"/>
      <c r="C7" s="232"/>
      <c r="D7" s="233"/>
      <c r="E7" s="233"/>
      <c r="F7" s="233"/>
      <c r="G7" s="234"/>
      <c r="H7" s="9"/>
      <c r="I7" s="9"/>
      <c r="J7" s="9"/>
    </row>
    <row r="8" spans="1:10" s="10" customFormat="1" x14ac:dyDescent="0.25">
      <c r="A8" s="11" t="s">
        <v>5</v>
      </c>
      <c r="B8" s="12"/>
      <c r="C8" s="11" t="s">
        <v>6</v>
      </c>
      <c r="D8" s="13"/>
      <c r="E8" s="11" t="s">
        <v>7</v>
      </c>
      <c r="F8" s="14"/>
      <c r="G8" s="164"/>
      <c r="H8" s="9"/>
      <c r="I8" s="9"/>
      <c r="J8" s="9"/>
    </row>
    <row r="9" spans="1:10" ht="19.5" x14ac:dyDescent="0.25">
      <c r="A9" s="212" t="s">
        <v>68</v>
      </c>
      <c r="B9" s="213"/>
      <c r="C9" s="213"/>
      <c r="D9" s="213"/>
      <c r="E9" s="213"/>
      <c r="F9" s="213"/>
      <c r="G9" s="214"/>
    </row>
    <row r="10" spans="1:10" s="10" customFormat="1" ht="25.5" x14ac:dyDescent="0.25">
      <c r="A10" s="21"/>
      <c r="B10" s="16" t="s">
        <v>3</v>
      </c>
      <c r="C10" s="16" t="s">
        <v>17</v>
      </c>
      <c r="D10" s="16" t="s">
        <v>18</v>
      </c>
      <c r="E10" s="16" t="s">
        <v>46</v>
      </c>
      <c r="F10" s="16" t="s">
        <v>0</v>
      </c>
      <c r="G10" s="209"/>
      <c r="H10" s="9"/>
      <c r="I10" s="9"/>
      <c r="J10" s="9"/>
    </row>
    <row r="11" spans="1:10" s="10" customFormat="1" x14ac:dyDescent="0.25">
      <c r="A11" s="11" t="s">
        <v>8</v>
      </c>
      <c r="B11" s="5"/>
      <c r="C11" s="5"/>
      <c r="D11" s="5"/>
      <c r="E11" s="5"/>
      <c r="F11" s="47"/>
      <c r="G11" s="210"/>
      <c r="H11" s="9"/>
      <c r="I11" s="9"/>
      <c r="J11" s="9"/>
    </row>
    <row r="12" spans="1:10" s="10" customFormat="1" x14ac:dyDescent="0.25">
      <c r="A12" s="11" t="s">
        <v>1</v>
      </c>
      <c r="B12" s="5"/>
      <c r="C12" s="5"/>
      <c r="D12" s="5"/>
      <c r="E12" s="5"/>
      <c r="F12" s="47"/>
      <c r="G12" s="210"/>
      <c r="H12" s="9"/>
      <c r="I12" s="9"/>
      <c r="J12" s="9"/>
    </row>
    <row r="13" spans="1:10" s="10" customFormat="1" x14ac:dyDescent="0.25">
      <c r="A13" s="18" t="s">
        <v>4</v>
      </c>
      <c r="B13" s="165">
        <f>IFERROR(B12/$F$12,0)</f>
        <v>0</v>
      </c>
      <c r="C13" s="46">
        <f>IFERROR(C12/F12,0)</f>
        <v>0</v>
      </c>
      <c r="D13" s="165">
        <f>IFERROR(D12/(C12+D12),0)</f>
        <v>0</v>
      </c>
      <c r="E13" s="46">
        <f>IFERROR(E12/F12,0)</f>
        <v>0</v>
      </c>
      <c r="F13" s="46">
        <f>IFERROR(F12/F11,0)</f>
        <v>0</v>
      </c>
      <c r="G13" s="210"/>
      <c r="H13" s="9"/>
      <c r="I13" s="9"/>
      <c r="J13" s="9"/>
    </row>
    <row r="14" spans="1:10" s="10" customFormat="1" ht="25.5" x14ac:dyDescent="0.25">
      <c r="A14" s="18" t="s">
        <v>2</v>
      </c>
      <c r="B14" s="47">
        <f>B11-B12</f>
        <v>0</v>
      </c>
      <c r="C14" s="47">
        <f>C11-C12</f>
        <v>0</v>
      </c>
      <c r="D14" s="47">
        <f>D11-D12</f>
        <v>0</v>
      </c>
      <c r="E14" s="47">
        <f>E11-E12</f>
        <v>0</v>
      </c>
      <c r="F14" s="47">
        <f>F11-F12</f>
        <v>0</v>
      </c>
      <c r="G14" s="211"/>
      <c r="H14" s="9"/>
      <c r="I14" s="9"/>
      <c r="J14" s="9"/>
    </row>
    <row r="15" spans="1:10" ht="25.5" customHeight="1" x14ac:dyDescent="0.25">
      <c r="A15" s="212" t="s">
        <v>10</v>
      </c>
      <c r="B15" s="213"/>
      <c r="C15" s="213"/>
      <c r="D15" s="213"/>
      <c r="E15" s="213"/>
      <c r="F15" s="213"/>
      <c r="G15" s="214"/>
    </row>
    <row r="16" spans="1:10" s="10" customFormat="1" ht="38.25" x14ac:dyDescent="0.25">
      <c r="A16" s="166" t="s">
        <v>36</v>
      </c>
      <c r="B16" s="4"/>
      <c r="C16" s="39" t="s">
        <v>37</v>
      </c>
      <c r="D16" s="6"/>
      <c r="E16" s="39" t="s">
        <v>54</v>
      </c>
      <c r="F16" s="167">
        <f>IFERROR(B18/C18,0)</f>
        <v>0</v>
      </c>
      <c r="G16" s="215"/>
      <c r="H16" s="9"/>
      <c r="I16" s="9"/>
      <c r="J16" s="9"/>
    </row>
    <row r="17" spans="1:10" s="10" customFormat="1" ht="51" x14ac:dyDescent="0.25">
      <c r="A17" s="166" t="s">
        <v>52</v>
      </c>
      <c r="B17" s="39" t="s">
        <v>53</v>
      </c>
      <c r="C17" s="39" t="s">
        <v>9</v>
      </c>
      <c r="D17" s="39" t="s">
        <v>47</v>
      </c>
      <c r="E17" s="39" t="s">
        <v>55</v>
      </c>
      <c r="F17" s="39" t="s">
        <v>56</v>
      </c>
      <c r="G17" s="216"/>
      <c r="H17" s="9"/>
      <c r="I17" s="9"/>
      <c r="J17" s="9"/>
    </row>
    <row r="18" spans="1:10" s="10" customFormat="1" x14ac:dyDescent="0.25">
      <c r="A18" s="168">
        <f>C12</f>
        <v>0</v>
      </c>
      <c r="B18" s="169">
        <f>C14</f>
        <v>0</v>
      </c>
      <c r="C18" s="169">
        <f>IFERROR(A18/D16,0)</f>
        <v>0</v>
      </c>
      <c r="D18" s="41">
        <f>IFERROR(B18/B16,0)</f>
        <v>0</v>
      </c>
      <c r="E18" s="167">
        <f>IFERROR(F16/B16,0)</f>
        <v>0</v>
      </c>
      <c r="F18" s="170">
        <f>IFERROR(E18/4,0)</f>
        <v>0</v>
      </c>
      <c r="G18" s="216"/>
      <c r="H18" s="9"/>
      <c r="I18" s="9"/>
      <c r="J18" s="9"/>
    </row>
    <row r="19" spans="1:10" ht="24.75" customHeight="1" x14ac:dyDescent="0.25">
      <c r="A19" s="212" t="s">
        <v>69</v>
      </c>
      <c r="B19" s="213"/>
      <c r="C19" s="213"/>
      <c r="D19" s="213"/>
      <c r="E19" s="213"/>
      <c r="F19" s="213"/>
      <c r="G19" s="214"/>
    </row>
    <row r="20" spans="1:10" s="10" customFormat="1" ht="38.25" x14ac:dyDescent="0.25">
      <c r="A20" s="21"/>
      <c r="B20" s="16" t="s">
        <v>19</v>
      </c>
      <c r="C20" s="16" t="s">
        <v>40</v>
      </c>
      <c r="D20" s="16" t="s">
        <v>38</v>
      </c>
      <c r="E20" s="16" t="s">
        <v>39</v>
      </c>
      <c r="F20" s="16" t="s">
        <v>44</v>
      </c>
      <c r="G20" s="217"/>
      <c r="H20" s="9"/>
      <c r="I20" s="9"/>
    </row>
    <row r="21" spans="1:10" s="10" customFormat="1" x14ac:dyDescent="0.25">
      <c r="A21" s="7" t="s">
        <v>85</v>
      </c>
      <c r="B21" s="43"/>
      <c r="C21" s="171">
        <f>IFERROR(AVERAGE(B21:B23),0)</f>
        <v>0</v>
      </c>
      <c r="D21" s="22">
        <f>IFERROR(C11/C21,0)</f>
        <v>0</v>
      </c>
      <c r="E21" s="172">
        <f>IFERROR(D21/12,0)</f>
        <v>0</v>
      </c>
      <c r="F21" s="171">
        <f>C11/12</f>
        <v>0</v>
      </c>
      <c r="G21" s="218"/>
      <c r="H21" s="9"/>
      <c r="I21" s="9"/>
    </row>
    <row r="22" spans="1:10" s="10" customFormat="1" ht="38.25" x14ac:dyDescent="0.25">
      <c r="A22" s="7" t="s">
        <v>126</v>
      </c>
      <c r="B22" s="43"/>
      <c r="C22" s="16" t="s">
        <v>42</v>
      </c>
      <c r="D22" s="173" t="s">
        <v>41</v>
      </c>
      <c r="E22" s="173" t="s">
        <v>43</v>
      </c>
      <c r="F22" s="173" t="s">
        <v>44</v>
      </c>
      <c r="G22" s="218"/>
      <c r="H22" s="9"/>
      <c r="I22" s="9"/>
    </row>
    <row r="23" spans="1:10" s="10" customFormat="1" x14ac:dyDescent="0.25">
      <c r="A23" s="7" t="s">
        <v>129</v>
      </c>
      <c r="B23" s="43"/>
      <c r="C23" s="174"/>
      <c r="D23" s="22">
        <f>IFERROR(C11/C23,0)</f>
        <v>0</v>
      </c>
      <c r="E23" s="24">
        <f>IFERROR(D23/12,0)</f>
        <v>0</v>
      </c>
      <c r="F23" s="25">
        <f>C11/12</f>
        <v>0</v>
      </c>
      <c r="G23" s="219"/>
      <c r="H23" s="9"/>
      <c r="I23" s="9"/>
    </row>
    <row r="24" spans="1:10" ht="15.75" x14ac:dyDescent="0.25">
      <c r="A24" s="27"/>
      <c r="B24" s="220" t="s">
        <v>20</v>
      </c>
      <c r="C24" s="221"/>
      <c r="D24" s="220" t="s">
        <v>34</v>
      </c>
      <c r="E24" s="221"/>
      <c r="F24" s="220" t="s">
        <v>62</v>
      </c>
      <c r="G24" s="221"/>
    </row>
    <row r="25" spans="1:10" ht="25.5" x14ac:dyDescent="0.25">
      <c r="A25" s="34" t="s">
        <v>45</v>
      </c>
      <c r="B25" s="36" t="s">
        <v>33</v>
      </c>
      <c r="C25" s="16" t="s">
        <v>17</v>
      </c>
      <c r="D25" s="36" t="s">
        <v>33</v>
      </c>
      <c r="E25" s="16" t="s">
        <v>17</v>
      </c>
      <c r="F25" s="36" t="s">
        <v>33</v>
      </c>
      <c r="G25" s="16" t="s">
        <v>17</v>
      </c>
      <c r="H25" s="61"/>
    </row>
    <row r="26" spans="1:10" x14ac:dyDescent="0.25">
      <c r="A26" s="35" t="s">
        <v>14</v>
      </c>
      <c r="B26" s="28"/>
      <c r="C26" s="29"/>
      <c r="D26" s="28"/>
      <c r="E26" s="29"/>
      <c r="F26" s="32">
        <f t="shared" ref="F26:G38" si="0">IFERROR(D26/B26,0)</f>
        <v>0</v>
      </c>
      <c r="G26" s="32">
        <f t="shared" si="0"/>
        <v>0</v>
      </c>
    </row>
    <row r="27" spans="1:10" x14ac:dyDescent="0.25">
      <c r="A27" s="35" t="s">
        <v>21</v>
      </c>
      <c r="B27" s="28"/>
      <c r="C27" s="29"/>
      <c r="D27" s="28"/>
      <c r="E27" s="29"/>
      <c r="F27" s="32">
        <f t="shared" si="0"/>
        <v>0</v>
      </c>
      <c r="G27" s="32">
        <f t="shared" si="0"/>
        <v>0</v>
      </c>
    </row>
    <row r="28" spans="1:10" x14ac:dyDescent="0.25">
      <c r="A28" s="35" t="s">
        <v>22</v>
      </c>
      <c r="B28" s="28"/>
      <c r="C28" s="29"/>
      <c r="D28" s="28"/>
      <c r="E28" s="29"/>
      <c r="F28" s="32">
        <f t="shared" si="0"/>
        <v>0</v>
      </c>
      <c r="G28" s="32">
        <f t="shared" si="0"/>
        <v>0</v>
      </c>
    </row>
    <row r="29" spans="1:10" x14ac:dyDescent="0.25">
      <c r="A29" s="35" t="s">
        <v>23</v>
      </c>
      <c r="B29" s="28"/>
      <c r="C29" s="29"/>
      <c r="D29" s="28"/>
      <c r="E29" s="29"/>
      <c r="F29" s="32">
        <f t="shared" si="0"/>
        <v>0</v>
      </c>
      <c r="G29" s="32">
        <f t="shared" si="0"/>
        <v>0</v>
      </c>
    </row>
    <row r="30" spans="1:10" x14ac:dyDescent="0.25">
      <c r="A30" s="35" t="s">
        <v>24</v>
      </c>
      <c r="B30" s="28"/>
      <c r="C30" s="29"/>
      <c r="D30" s="28"/>
      <c r="E30" s="29"/>
      <c r="F30" s="32">
        <f t="shared" si="0"/>
        <v>0</v>
      </c>
      <c r="G30" s="32">
        <f t="shared" si="0"/>
        <v>0</v>
      </c>
    </row>
    <row r="31" spans="1:10" x14ac:dyDescent="0.25">
      <c r="A31" s="35" t="s">
        <v>25</v>
      </c>
      <c r="B31" s="28"/>
      <c r="C31" s="29"/>
      <c r="D31" s="28"/>
      <c r="E31" s="29"/>
      <c r="F31" s="32">
        <f t="shared" si="0"/>
        <v>0</v>
      </c>
      <c r="G31" s="32">
        <f t="shared" si="0"/>
        <v>0</v>
      </c>
    </row>
    <row r="32" spans="1:10" x14ac:dyDescent="0.25">
      <c r="A32" s="35" t="s">
        <v>26</v>
      </c>
      <c r="B32" s="28"/>
      <c r="C32" s="29"/>
      <c r="D32" s="28"/>
      <c r="E32" s="29"/>
      <c r="F32" s="32">
        <f t="shared" si="0"/>
        <v>0</v>
      </c>
      <c r="G32" s="32">
        <f t="shared" si="0"/>
        <v>0</v>
      </c>
    </row>
    <row r="33" spans="1:10" x14ac:dyDescent="0.25">
      <c r="A33" s="35" t="s">
        <v>27</v>
      </c>
      <c r="B33" s="28"/>
      <c r="C33" s="29"/>
      <c r="D33" s="28"/>
      <c r="E33" s="29"/>
      <c r="F33" s="32">
        <f t="shared" si="0"/>
        <v>0</v>
      </c>
      <c r="G33" s="32">
        <f t="shared" si="0"/>
        <v>0</v>
      </c>
    </row>
    <row r="34" spans="1:10" x14ac:dyDescent="0.25">
      <c r="A34" s="35" t="s">
        <v>28</v>
      </c>
      <c r="B34" s="28"/>
      <c r="C34" s="29"/>
      <c r="D34" s="28"/>
      <c r="E34" s="29"/>
      <c r="F34" s="32">
        <f t="shared" si="0"/>
        <v>0</v>
      </c>
      <c r="G34" s="32">
        <f t="shared" si="0"/>
        <v>0</v>
      </c>
    </row>
    <row r="35" spans="1:10" x14ac:dyDescent="0.25">
      <c r="A35" s="35" t="s">
        <v>29</v>
      </c>
      <c r="B35" s="28"/>
      <c r="C35" s="29"/>
      <c r="D35" s="28"/>
      <c r="E35" s="29"/>
      <c r="F35" s="32">
        <f t="shared" si="0"/>
        <v>0</v>
      </c>
      <c r="G35" s="32">
        <f t="shared" si="0"/>
        <v>0</v>
      </c>
    </row>
    <row r="36" spans="1:10" x14ac:dyDescent="0.25">
      <c r="A36" s="35" t="s">
        <v>30</v>
      </c>
      <c r="B36" s="28"/>
      <c r="C36" s="29"/>
      <c r="D36" s="28"/>
      <c r="E36" s="29"/>
      <c r="F36" s="32">
        <f t="shared" si="0"/>
        <v>0</v>
      </c>
      <c r="G36" s="32">
        <f t="shared" si="0"/>
        <v>0</v>
      </c>
    </row>
    <row r="37" spans="1:10" x14ac:dyDescent="0.25">
      <c r="A37" s="35" t="s">
        <v>31</v>
      </c>
      <c r="B37" s="28"/>
      <c r="C37" s="29"/>
      <c r="D37" s="28"/>
      <c r="E37" s="29"/>
      <c r="F37" s="32">
        <f t="shared" si="0"/>
        <v>0</v>
      </c>
      <c r="G37" s="32">
        <f t="shared" si="0"/>
        <v>0</v>
      </c>
    </row>
    <row r="38" spans="1:10" x14ac:dyDescent="0.25">
      <c r="A38" s="35" t="s">
        <v>32</v>
      </c>
      <c r="B38" s="30">
        <f>SUM(B26:B37)</f>
        <v>0</v>
      </c>
      <c r="C38" s="31">
        <f>SUM(C26:C37)</f>
        <v>0</v>
      </c>
      <c r="D38" s="30">
        <f>SUM(D26:D37)</f>
        <v>0</v>
      </c>
      <c r="E38" s="31">
        <f>SUM(E26:E37)</f>
        <v>0</v>
      </c>
      <c r="F38" s="32">
        <f t="shared" si="0"/>
        <v>0</v>
      </c>
      <c r="G38" s="32">
        <f t="shared" si="0"/>
        <v>0</v>
      </c>
    </row>
    <row r="39" spans="1:10" x14ac:dyDescent="0.25">
      <c r="A39" s="35" t="s">
        <v>35</v>
      </c>
      <c r="B39" s="30"/>
      <c r="C39" s="32">
        <f>IFERROR(C38/C11,0)</f>
        <v>0</v>
      </c>
      <c r="D39" s="33"/>
      <c r="E39" s="32">
        <f>IFERROR(E38/C11,0)</f>
        <v>0</v>
      </c>
      <c r="F39" s="33"/>
      <c r="G39" s="30"/>
    </row>
    <row r="40" spans="1:10" s="10" customFormat="1" ht="25.5" customHeight="1" x14ac:dyDescent="0.25">
      <c r="A40" s="206" t="s">
        <v>13</v>
      </c>
      <c r="B40" s="207"/>
      <c r="C40" s="207"/>
      <c r="D40" s="207"/>
      <c r="E40" s="207"/>
      <c r="F40" s="207"/>
      <c r="G40" s="208"/>
      <c r="H40" s="9"/>
      <c r="I40" s="9"/>
      <c r="J40" s="9"/>
    </row>
    <row r="41" spans="1:10" s="10" customFormat="1" ht="54.75" customHeight="1" x14ac:dyDescent="0.25">
      <c r="A41" s="235" t="s">
        <v>63</v>
      </c>
      <c r="B41" s="236"/>
      <c r="C41" s="236"/>
      <c r="D41" s="236"/>
      <c r="E41" s="236"/>
      <c r="F41" s="236"/>
      <c r="G41" s="237"/>
      <c r="H41" s="9"/>
      <c r="I41" s="9"/>
      <c r="J41" s="9"/>
    </row>
    <row r="42" spans="1:10" x14ac:dyDescent="0.2">
      <c r="A42" s="238" t="s">
        <v>71</v>
      </c>
      <c r="B42" s="239"/>
      <c r="C42" s="239"/>
      <c r="D42" s="239"/>
      <c r="E42" s="239"/>
      <c r="F42" s="239"/>
      <c r="G42" s="240"/>
      <c r="H42" s="175"/>
    </row>
    <row r="43" spans="1:10" x14ac:dyDescent="0.2">
      <c r="A43" s="241" t="s">
        <v>57</v>
      </c>
      <c r="B43" s="242"/>
      <c r="C43" s="242"/>
      <c r="D43" s="242"/>
      <c r="E43" s="242"/>
      <c r="F43" s="242"/>
      <c r="G43" s="243"/>
      <c r="H43" s="175"/>
    </row>
    <row r="44" spans="1:10" x14ac:dyDescent="0.2">
      <c r="A44" s="244" t="s">
        <v>58</v>
      </c>
      <c r="B44" s="245"/>
      <c r="C44" s="245"/>
      <c r="D44" s="245"/>
      <c r="E44" s="245"/>
      <c r="F44" s="245"/>
      <c r="G44" s="246"/>
      <c r="H44" s="175"/>
    </row>
    <row r="45" spans="1:10" x14ac:dyDescent="0.25">
      <c r="A45" s="247" t="s">
        <v>61</v>
      </c>
      <c r="B45" s="248"/>
      <c r="C45" s="248"/>
      <c r="D45" s="248"/>
      <c r="E45" s="248"/>
      <c r="F45" s="248"/>
      <c r="G45" s="249"/>
      <c r="H45" s="175"/>
    </row>
    <row r="46" spans="1:10" x14ac:dyDescent="0.25">
      <c r="A46" s="247"/>
      <c r="B46" s="248"/>
      <c r="C46" s="248"/>
      <c r="D46" s="248"/>
      <c r="E46" s="248"/>
      <c r="F46" s="248"/>
      <c r="G46" s="249"/>
      <c r="H46" s="175"/>
    </row>
    <row r="47" spans="1:10" x14ac:dyDescent="0.25">
      <c r="A47" s="250" t="s">
        <v>60</v>
      </c>
      <c r="B47" s="251"/>
      <c r="C47" s="251"/>
      <c r="D47" s="251"/>
      <c r="E47" s="251"/>
      <c r="F47" s="251"/>
      <c r="G47" s="252"/>
      <c r="H47" s="175"/>
    </row>
    <row r="48" spans="1:10" x14ac:dyDescent="0.25">
      <c r="A48" s="253"/>
      <c r="B48" s="251"/>
      <c r="C48" s="251"/>
      <c r="D48" s="251"/>
      <c r="E48" s="251"/>
      <c r="F48" s="251"/>
      <c r="G48" s="252"/>
      <c r="H48" s="175"/>
    </row>
    <row r="49" spans="1:8" x14ac:dyDescent="0.25">
      <c r="A49" s="250" t="s">
        <v>59</v>
      </c>
      <c r="B49" s="251"/>
      <c r="C49" s="251"/>
      <c r="D49" s="251"/>
      <c r="E49" s="251"/>
      <c r="F49" s="251"/>
      <c r="G49" s="252"/>
      <c r="H49" s="175"/>
    </row>
    <row r="50" spans="1:8" x14ac:dyDescent="0.25">
      <c r="A50" s="254"/>
      <c r="B50" s="255"/>
      <c r="C50" s="255"/>
      <c r="D50" s="255"/>
      <c r="E50" s="255"/>
      <c r="F50" s="255"/>
      <c r="G50" s="256"/>
      <c r="H50" s="175"/>
    </row>
    <row r="51" spans="1:8" x14ac:dyDescent="0.25">
      <c r="A51" s="56"/>
      <c r="B51" s="176"/>
      <c r="C51" s="176"/>
      <c r="D51" s="176"/>
      <c r="E51" s="176"/>
      <c r="F51" s="176"/>
      <c r="G51" s="58"/>
    </row>
    <row r="52" spans="1:8" x14ac:dyDescent="0.25">
      <c r="A52" s="257" t="s">
        <v>65</v>
      </c>
      <c r="B52" s="257"/>
      <c r="C52" s="257"/>
      <c r="D52" s="257"/>
      <c r="E52" s="257" t="s">
        <v>66</v>
      </c>
      <c r="F52" s="259" t="s">
        <v>67</v>
      </c>
      <c r="G52" s="260"/>
    </row>
    <row r="53" spans="1:8" x14ac:dyDescent="0.25">
      <c r="A53" s="258"/>
      <c r="B53" s="258"/>
      <c r="C53" s="258"/>
      <c r="D53" s="258"/>
      <c r="E53" s="258"/>
      <c r="F53" s="261"/>
      <c r="G53" s="262"/>
      <c r="H53" s="175"/>
    </row>
  </sheetData>
  <mergeCells count="26">
    <mergeCell ref="A44:G44"/>
    <mergeCell ref="A45:G46"/>
    <mergeCell ref="A47:G48"/>
    <mergeCell ref="A49:G50"/>
    <mergeCell ref="A52:D53"/>
    <mergeCell ref="E52:E53"/>
    <mergeCell ref="F52:G53"/>
    <mergeCell ref="C7:G7"/>
    <mergeCell ref="A9:G9"/>
    <mergeCell ref="A41:G41"/>
    <mergeCell ref="A42:G42"/>
    <mergeCell ref="A43:G43"/>
    <mergeCell ref="A3:G3"/>
    <mergeCell ref="A4:G4"/>
    <mergeCell ref="A5:G5"/>
    <mergeCell ref="A2:F2"/>
    <mergeCell ref="A6:G6"/>
    <mergeCell ref="A40:G40"/>
    <mergeCell ref="G10:G14"/>
    <mergeCell ref="A15:G15"/>
    <mergeCell ref="G16:G18"/>
    <mergeCell ref="A19:G19"/>
    <mergeCell ref="G20:G23"/>
    <mergeCell ref="B24:C24"/>
    <mergeCell ref="D24:E24"/>
    <mergeCell ref="F24:G24"/>
  </mergeCells>
  <conditionalFormatting sqref="E38">
    <cfRule type="colorScale" priority="1">
      <colorScale>
        <cfvo type="num" val="&quot;&lt;C10*.95&quot;"/>
        <cfvo type="max"/>
        <color rgb="FFFF0000"/>
        <color rgb="FFFFEF9C"/>
      </colorScale>
    </cfRule>
    <cfRule type="expression" dxfId="20" priority="2" stopIfTrue="1">
      <formula>"&lt;C10*.95"</formula>
    </cfRule>
  </conditionalFormatting>
  <dataValidations count="74">
    <dataValidation type="custom" allowBlank="1" showInputMessage="1" showErrorMessage="1" prompt="Total must equal total budget for Materials/Program Support/Labor" sqref="C38" xr:uid="{D809BDB7-D159-4010-852E-DB79892444BC}">
      <formula1>C11</formula1>
    </dataValidation>
    <dataValidation type="decimal" errorStyle="information" allowBlank="1" showInputMessage="1" showErrorMessage="1" error="Warning" prompt="Total must equal total budget for Materials/Program Support/Labor_x000a_" sqref="E38" xr:uid="{7CE9BB64-F700-4ACD-8F8C-72D6CB183158}">
      <formula1>C11*0.95</formula1>
      <formula2>C11*1.05</formula2>
    </dataValidation>
    <dataValidation errorStyle="warning" operator="equal" allowBlank="1" showInputMessage="1" showErrorMessage="1" prompt="This value should equal 100%." sqref="C39" xr:uid="{F9331A97-0707-4941-9604-33D9CE88D261}"/>
    <dataValidation allowBlank="1" showInputMessage="1" showErrorMessage="1" prompt="This value should equal 100%." sqref="E39" xr:uid="{62C41618-9B39-44BF-836E-DF3BB3A2F924}"/>
    <dataValidation allowBlank="1" showInputMessage="1" showErrorMessage="1" prompt="If necessary, adjust projections for December here.  Once this month is reported enter the completed expenditure tally here." sqref="E37" xr:uid="{33688D86-1995-4867-8C57-A7E275E45B01}"/>
    <dataValidation allowBlank="1" showInputMessage="1" showErrorMessage="1" prompt="If necessary, adjust projections for November here.  Once this month is reported enter the completed expenditure tally here." sqref="E36" xr:uid="{8DC95C00-87A4-4E14-95AD-E449060E0821}"/>
    <dataValidation allowBlank="1" showInputMessage="1" showErrorMessage="1" prompt="If necessary, adjust projections for October here.  Once this month is reported enter the completed expenditure tally here." sqref="E35" xr:uid="{06EB7EC3-3A2A-4B1E-A91D-B088D52F2270}"/>
    <dataValidation allowBlank="1" showInputMessage="1" showErrorMessage="1" prompt="If necessary, adjust projections for September here.  Once this month is reported enter the completed expenditure tally here." sqref="E34" xr:uid="{31426D2B-3140-46E5-A58E-80B63C6985DD}"/>
    <dataValidation allowBlank="1" showInputMessage="1" showErrorMessage="1" prompt="If necessary, adjust projections for August here.  Once this month is reported enter the completed expenditure tally here." sqref="E33" xr:uid="{F01B71F1-AA37-4D1A-9D6A-C20D71B035DA}"/>
    <dataValidation allowBlank="1" showInputMessage="1" showErrorMessage="1" prompt="If necessary, adjust projections for July here.  Once this month is reported enter the completed expenditure tally here." sqref="E32" xr:uid="{247A03B1-31DA-45D7-908E-431326F6192A}"/>
    <dataValidation allowBlank="1" showInputMessage="1" showErrorMessage="1" prompt="If necessary, adjust projections for December here.  Once this month is reported enter the completed unit tally here." sqref="D37" xr:uid="{24206DE8-C43B-4D37-B921-54DE8DC1DA9F}"/>
    <dataValidation allowBlank="1" showInputMessage="1" showErrorMessage="1" prompt="If necessary, adjust projections for November here.  Once this month is reported enter the completed unit tally here." sqref="D36" xr:uid="{CBBAC409-AE32-4CEC-882C-42EAA018BD65}"/>
    <dataValidation allowBlank="1" showInputMessage="1" showErrorMessage="1" prompt="If necessary, adjust projections for October here.  Once this month is reported enter the completed unit tally here." sqref="D35" xr:uid="{ED04D278-D892-4C23-AE07-75ED17C06EF6}"/>
    <dataValidation allowBlank="1" showInputMessage="1" showErrorMessage="1" prompt="If necessary, adjust projections for September here.  Once this month is reported enter the completed unit tally here." sqref="D34" xr:uid="{E889A5BE-308A-4B4E-8033-78D498FC791E}"/>
    <dataValidation allowBlank="1" showInputMessage="1" showErrorMessage="1" prompt="If necessary, adjust projections for August here.  Once this month is reported enter the completed unit tally here." sqref="D33" xr:uid="{9F9E1B4C-BDD3-44FB-9270-E887CD72B884}"/>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uly here.  Once this month is reported enter the completed unit tally here.  Must have 50% of unit production completed or 50% of funds expended by the seventh reporting deadline." sqref="D32" xr:uid="{168294BC-A78A-4888-92BF-4B3F25B2F818}">
      <formula1>0</formula1>
      <formula2>100</formula2>
    </dataValidation>
    <dataValidation allowBlank="1" showInputMessage="1" showErrorMessage="1" prompt="Enter initial expenditure projection for December here." sqref="C37" xr:uid="{75384314-09B7-478D-86ED-61202DF87F0B}"/>
    <dataValidation allowBlank="1" showInputMessage="1" showErrorMessage="1" prompt="Enter initial expenditure projection for November here." sqref="C36" xr:uid="{BA12ABE2-3C52-4305-8314-7B9A34453C99}"/>
    <dataValidation allowBlank="1" showInputMessage="1" showErrorMessage="1" prompt="Enter initial expenditure projection for October here." sqref="C35" xr:uid="{12D0983E-189B-44E2-A439-8CCD8F014A8D}"/>
    <dataValidation allowBlank="1" showInputMessage="1" showErrorMessage="1" prompt="Enter initial expenditure projection for September here." sqref="C34" xr:uid="{0B23C6AB-DDDC-4F55-B4CA-F6F6F7A72038}"/>
    <dataValidation allowBlank="1" showInputMessage="1" showErrorMessage="1" prompt="Enter initial expenditure projection for August here." sqref="C33" xr:uid="{C625B97B-C26D-4437-AD46-B182D1D0C5F4}"/>
    <dataValidation allowBlank="1" showInputMessage="1" showErrorMessage="1" prompt="Enter initial expenditure projection for July here." sqref="C32" xr:uid="{F9CFB2EE-0E01-4CD7-BDCB-A61EFD704C3F}"/>
    <dataValidation allowBlank="1" showInputMessage="1" showErrorMessage="1" prompt="Enter initial unit projection for December here." sqref="B37" xr:uid="{73F1CF66-66A6-4F38-BCE9-0DCD79C8C23A}"/>
    <dataValidation allowBlank="1" showInputMessage="1" showErrorMessage="1" prompt="Enter initial unit projection for November here." sqref="B36" xr:uid="{1372DC40-2F25-43A5-80C8-BF663ADD1975}"/>
    <dataValidation allowBlank="1" showInputMessage="1" showErrorMessage="1" prompt="Enter initial unit projection for October here." sqref="B35" xr:uid="{527E30F4-B28D-45DB-ADB1-91AC555D2EAB}"/>
    <dataValidation allowBlank="1" showInputMessage="1" showErrorMessage="1" prompt="Enter initial unit projection for September here." sqref="B34" xr:uid="{7BA17715-26D6-4126-9081-BA5C1DC82B2C}"/>
    <dataValidation allowBlank="1" showInputMessage="1" showErrorMessage="1" prompt="Enter initial unit projection for August here." sqref="B33" xr:uid="{14A28261-4B82-4534-B057-9C686C8AA0B7}"/>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uly here. Must have 50% of unit production completed or 50% of funds expended by the seventh reporting deadline. Ensure this requirement is met before moving forward." sqref="B32" xr:uid="{AE9F6B29-FC1A-47ED-A38C-320D9B076FC6}">
      <formula1>0</formula1>
      <formula2>100</formula2>
    </dataValidation>
    <dataValidation allowBlank="1" showInputMessage="1" showErrorMessage="1" prompt="If necessary, adjust projections for June here.  Once this month is reported enter the completed expenditure tally here." sqref="E31" xr:uid="{6ED2D631-CAAE-4A26-8135-A61963C94123}"/>
    <dataValidation allowBlank="1" showInputMessage="1" showErrorMessage="1" prompt="If necessary, adjust projections for May here.  Once this month is reported enter the completed expenditure tally here." sqref="E30" xr:uid="{32E23AED-39CB-476E-94C8-72B576953B9C}"/>
    <dataValidation allowBlank="1" showInputMessage="1" showErrorMessage="1" prompt="If necessary, adjust projections for April here.  Once this month is reported enter the completed expenditure tally here." sqref="E29" xr:uid="{B99D6439-4BDA-47DC-AF40-AE40B8BC6C0D}"/>
    <dataValidation allowBlank="1" showInputMessage="1" showErrorMessage="1" prompt="If necessary, adjust projections for March here.  Once this month is reported enter the completed expenditure tally here." sqref="E28" xr:uid="{2ECD798F-4F46-4FAA-95C4-63EEC70DC10C}"/>
    <dataValidation allowBlank="1" showInputMessage="1" showErrorMessage="1" prompt="If necessary, adjust projections for February here.  Once this month is reported enter the completed expenditure tally here." sqref="E27" xr:uid="{F543321C-3E60-4581-A74C-FE3297F386EC}"/>
    <dataValidation allowBlank="1" showInputMessage="1" showErrorMessage="1" prompt="If necessary, adjust projections for January here.  Once this month is reported enter the completed expenditure tally here." sqref="E26" xr:uid="{A8F506A9-7571-4C59-BEB4-63CD08D51EDF}"/>
    <dataValidation errorStyle="warning" operator="greaterThanOrEqual" allowBlank="1" showInputMessage="1" showErrorMessage="1" errorTitle="Deobligation Criteria" error="Must have 25% of unit production completed or 20% of funds expended by the fifth reporting deadline" prompt="If necessary, adjust projections for June here.  Once this month is reported enter the completed unit tally here." sqref="D31" xr:uid="{D597A49C-93B5-4525-A591-29F14DB2965E}"/>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If necessary, adjust projections for May here.  Once this month is reported enter the completed unit tally here.  Must have 25% of unit production completed or 20% of funds expended by the fifth reporting deadline." sqref="D30" xr:uid="{9B4B3C2E-BB7A-487A-8605-645875C1D2AE}">
      <formula1>0</formula1>
      <formula2>100</formula2>
    </dataValidation>
    <dataValidation errorStyle="warning" operator="greaterThanOrEqual" allowBlank="1" showInputMessage="1" showErrorMessage="1" errorTitle="Deobligation Criteria" error="Must have 1 unit completed by third reporting deadline" prompt="If necessary, adjust projections for April here.  Once this month is reported enter the completed unit tally here." sqref="D29" xr:uid="{885108C1-EB3F-4C67-B26A-0D08DF4D5A84}"/>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March here.  Once this month is reported enter the completed unit tally here.  Must have 1 unit completed by third reporting deadline. " sqref="D28" xr:uid="{00B3DEE9-5696-4407-BC06-2E35740A4C59}">
      <formula1>1</formula1>
    </dataValidation>
    <dataValidation errorStyle="information" operator="greaterThanOrEqual" allowBlank="1" showInputMessage="1" showErrorMessage="1" errorTitle="Deobligation Criteria" error="Must have 1 unit completed by third reporting deadline" prompt="If necessary, adjust projections for January here.  Once this month is reported enter the completed unit tally here." sqref="D26" xr:uid="{C125E696-3DF7-4C6F-B7C8-9C3F89A915FC}"/>
    <dataValidation allowBlank="1" showInputMessage="1" showErrorMessage="1" prompt="Enter initial expenditure projection for June here." sqref="C31" xr:uid="{CF103C9C-C27F-4170-B853-8B8C45171F16}"/>
    <dataValidation allowBlank="1" showInputMessage="1" showErrorMessage="1" prompt="Enter initial expenditure projection for May here." sqref="C30" xr:uid="{5FD04B78-D657-47AA-BD75-47853E47FA97}"/>
    <dataValidation allowBlank="1" showInputMessage="1" showErrorMessage="1" prompt="Enter initial expenditure projection for April here." sqref="C29" xr:uid="{4B1B1D6E-6EB9-43D4-9CAB-086A82C7A2EC}"/>
    <dataValidation allowBlank="1" showInputMessage="1" showErrorMessage="1" prompt="Enter initial expenditure projection for March here." sqref="C28" xr:uid="{7D68ECE0-F128-453B-9A32-30D22E42F413}"/>
    <dataValidation allowBlank="1" showInputMessage="1" showErrorMessage="1" prompt="Enter initial expenditure projection for February here." sqref="C27" xr:uid="{AFA0E61C-9BF7-47E6-AA5B-E902733B77CD}"/>
    <dataValidation allowBlank="1" showInputMessage="1" showErrorMessage="1" prompt="Enter initial expenditure projection for January here." sqref="C26" xr:uid="{99B3D9C9-D5FE-4A51-AD82-0115A7B00196}"/>
    <dataValidation errorStyle="information" allowBlank="1" showInputMessage="1" showErrorMessage="1" errorTitle="Deobligation Criteria" error="Must have 25% of unit production completed or 20% of funds expended by the fifth reporting deadline" prompt="Enter initial unit projection for June here. " sqref="B31" xr:uid="{353ABF6B-1269-4538-BA44-773B6CF7C7E2}"/>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Enter initial unit projection for May here. Must have 25% of unit production completed or 20% of funds expended by the fifth reporting deadline." sqref="B30" xr:uid="{93966DAE-BA93-4364-9106-1B1EE626B121}">
      <formula1>0</formula1>
      <formula2>100</formula2>
    </dataValidation>
    <dataValidation errorStyle="information" operator="greaterThanOrEqual" allowBlank="1" showInputMessage="1" showErrorMessage="1" errorTitle="Deobligation Criteria" error="Must have 1 unit completed by third reporting deadline" prompt="Enter initial unit projection for April here." sqref="B29" xr:uid="{A8D2BB46-1D5C-4396-9AC4-0BE79356A145}"/>
    <dataValidation type="whole" errorStyle="information" operator="greaterThanOrEqual" allowBlank="1" showInputMessage="1" showErrorMessage="1" errorTitle="Reminder" error="Must have 1 unit completed by third reporting deadline. Ensure this requirement is met before moving forward." prompt="Enter initial unit projection for March here.  Must have 1 unit completed by third reporting deadline. " sqref="B28" xr:uid="{1597B979-C73A-411E-B2B4-2F59CADD5822}">
      <formula1>1</formula1>
    </dataValidation>
    <dataValidation allowBlank="1" showInputMessage="1" showErrorMessage="1" prompt="Enter initial unit projection for February here." sqref="B27" xr:uid="{878812BB-0454-4BE5-BCE3-02D4C562506F}"/>
    <dataValidation operator="greaterThanOrEqual" allowBlank="1" showInputMessage="1" showErrorMessage="1" prompt="Enter initial unit projection for January here." sqref="B26" xr:uid="{D5B56ADB-475F-4E60-88D8-6EE22F2C2E78}"/>
    <dataValidation errorStyle="information" operator="greaterThanOrEqual" allowBlank="1" showInputMessage="1" showErrorMessage="1" errorTitle="Deobligation Criteria" error="Must have 1 unit completed by third reporting deadline" prompt="If necessary, adjust projections for February here.  Once this month is reported enter the completed unit tally here." sqref="D27" xr:uid="{F58C5F83-021B-4C49-BF36-A8821BC2151B}"/>
    <dataValidation type="whole" allowBlank="1" showInputMessage="1" showErrorMessage="1" prompt="Input the number of months remaining in the program year. " sqref="B16" xr:uid="{F887C203-5B89-4A6F-A701-B3CF7B4935D2}">
      <formula1>1</formula1>
      <formula2>52</formula2>
    </dataValidation>
    <dataValidation type="whole" allowBlank="1" showInputMessage="1" showErrorMessage="1" prompt="Input the cumulative number of units weatherized for the current program year." sqref="D16" xr:uid="{7EC569EE-96D6-4B03-8BF6-143B5B5E8234}">
      <formula1>0</formula1>
      <formula2>10000</formula2>
    </dataValidation>
    <dataValidation allowBlank="1" showInputMessage="1" showErrorMessage="1" prompt="If you would like to use a different CPU for planning, enter it here." sqref="C23" xr:uid="{DE9CECCD-4E6E-4CE1-B724-A7D60E9F3229}"/>
    <dataValidation allowBlank="1" showInputMessage="1" showErrorMessage="1" prompt="Input the average CPU for this program year.  This is found in the final expenditure report." sqref="B21:B22" xr:uid="{3818FC05-CD41-4E2D-AB81-696AE18C9EED}"/>
    <dataValidation allowBlank="1" showInputMessage="1" showErrorMessage="1" prompt="Input the approved Materials/Program Support/Labor budget amount found in Exhibit A of current contract. " sqref="C11" xr:uid="{4D811D9D-2E15-4C12-BE8E-BC6584E44012}"/>
    <dataValidation allowBlank="1" showInputMessage="1" showErrorMessage="1" prompt="Input the expended amount of the Materials/Program Support/Labor budget. This should be the same as what was reported in line 2 of the monthly expenditure report under &quot;Cumulative.&quot;" sqref="C12" xr:uid="{35863D3C-4D55-4140-A921-CB29E8FA0888}"/>
    <dataValidation allowBlank="1" showInputMessage="1" showErrorMessage="1" prompt="Input the expended amount of the Health and Safety budget.This should be the same as what was reported in line 3 of the monthly expenditure report under &quot;Cumulative.&quot;" sqref="D12" xr:uid="{772B24F6-29E8-4BE5-A425-CA553E404541}"/>
    <dataValidation allowBlank="1" showInputMessage="1" showErrorMessage="1" prompt="Input the expended amount of the Training and Technical Assistance budget. This should be the same as what was reported in line 4 of the monthly expenditure report under &quot;Cumulative.&quot;" sqref="E12" xr:uid="{DE982702-969C-43E5-B071-F7F1953C7D02}"/>
    <dataValidation type="list" allowBlank="1" showInputMessage="1" showErrorMessage="1" prompt="Input current program year contract term" sqref="D8" xr:uid="{F0788B5F-7EED-41A7-9E54-1B2CCE92F7B2}">
      <formula1>"Jan 1 - Dec 31, Jul 1 - Jun 30, Other"</formula1>
    </dataValidation>
    <dataValidation allowBlank="1" showInputMessage="1" showErrorMessage="1" prompt="Input current program year contract number" sqref="B8" xr:uid="{7722D403-B374-4AD6-A6BB-B0A1B485A77D}"/>
    <dataValidation type="list" allowBlank="1" showInputMessage="1" showErrorMessage="1" prompt="Select the month that matches the monthly expenditure report the numbers for this tool are pulled from." sqref="B7" xr:uid="{B17B7E6A-B84E-4A34-890E-D78DC276EFA9}">
      <formula1>"January, February, March, April, May, June, July, August, September, October, November, December, Closeout"</formula1>
    </dataValidation>
    <dataValidation allowBlank="1" showInputMessage="1" showErrorMessage="1" prompt="Health and Safety expenditures cannot exceed % of total Materials/Program Support/Labor and Health &amp; Safety expenditures as defined per TAC 6.415 (a)._x000a_" sqref="D13" xr:uid="{029B2E23-747C-4959-AABC-D3321AC9BFE6}"/>
    <dataValidation allowBlank="1" showInputMessage="1" showErrorMessage="1" prompt="Use this form to help with your production planning for LIHEAP WAP." sqref="A4:G4" xr:uid="{F15CF230-B62A-4F18-AA83-AD629EA44AC0}"/>
    <dataValidation allowBlank="1" showInputMessage="1" showErrorMessage="1" prompt="Input the approved Administration budget amount found in Exhibit A of current contract. " sqref="B11" xr:uid="{D1CF951D-1AEF-4D65-8544-3141DFA08B97}"/>
    <dataValidation allowBlank="1" showInputMessage="1" showErrorMessage="1" prompt="Input the approved Health and Safety budget amount found in Exhibit A of current contract. " sqref="D11" xr:uid="{1D9A90A4-E92F-4415-9D5C-8F261B7EEC31}"/>
    <dataValidation allowBlank="1" showInputMessage="1" showErrorMessage="1" prompt="Input the approved Training and Technical Assistance budget amount found in Exhibit A of current contract. " sqref="E11" xr:uid="{B015AE8D-3D7B-4878-8923-55635AE97020}"/>
    <dataValidation allowBlank="1" showInputMessage="1" showErrorMessage="1" prompt="Input the expended amount of the Administration budget.  This should be the same as what was reported in line 1 of the monthly expenditure report under &quot;Cumulative.&quot;" sqref="B12" xr:uid="{41FB7209-0325-4296-A0EB-66BF9E8E732C}"/>
    <dataValidation allowBlank="1" showInputMessage="1" showErrorMessage="1" prompt="This budget line item percentage is capped. See Exhibit A of your LIHEAP WAP Contract for the percentage cap amount. It is the Subrecipient's responsibility to ensure that by the end of the contract term the maximum allowable percentage is not exceeded." sqref="B13" xr:uid="{D3C00FF3-7E3B-44E8-A686-A54A82BB59A9}"/>
    <dataValidation type="custom" errorStyle="warning" allowBlank="1" showInputMessage="1" showErrorMessage="1" errorTitle="Deobligation Critera " error="Must have 1 unit completed by third reporting deadline" sqref="H29" xr:uid="{5DAAF5D2-A767-4785-B620-494677253970}">
      <formula1>FALSE</formula1>
    </dataValidation>
    <dataValidation allowBlank="1" showInputMessage="1" showErrorMessage="1" prompt="Health and Safety expenditures cannot exceed % of total Materials/Program Support/Labor and Health &amp; Safety expenditures as defined per TAC 6.415 (a)." sqref="B23" xr:uid="{F914EDF8-4525-4B12-BB51-F5027A5ACB13}"/>
    <dataValidation type="list" allowBlank="1" showInputMessage="1" showErrorMessage="1" sqref="A21:A23" xr:uid="{3884A562-ECF7-42D0-824E-E3E7C68A8B05}">
      <formula1>"PY22, PY23, PY24, PY25, PY26, PY27, PY28, PY29"</formula1>
    </dataValidation>
    <dataValidation type="list" allowBlank="1" showInputMessage="1" showErrorMessage="1" prompt="Select current program year" sqref="F8" xr:uid="{842BBFCD-EC59-4F0B-8D62-2217BE6C17D8}">
      <formula1>"PY25, PY26, PY27, PY28, PY29, PY30, PY31, PY32"</formula1>
    </dataValidation>
  </dataValidations>
  <pageMargins left="0.75" right="0.2" top="0.75" bottom="0.2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zoomScaleNormal="100" workbookViewId="0">
      <selection activeCell="F8" sqref="F8"/>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8" width="18.85546875" style="9" customWidth="1"/>
    <col min="9" max="9" width="13.42578125" style="9" bestFit="1" customWidth="1"/>
    <col min="10" max="16384" width="9.140625" style="9"/>
  </cols>
  <sheetData>
    <row r="1" spans="1:9" ht="2.25" customHeight="1" x14ac:dyDescent="0.25">
      <c r="A1" s="51" t="s">
        <v>15</v>
      </c>
      <c r="B1" s="52"/>
      <c r="C1" s="52"/>
      <c r="D1" s="52"/>
      <c r="E1" s="52"/>
      <c r="F1" s="52"/>
      <c r="G1" s="52"/>
      <c r="H1" s="52"/>
      <c r="I1" s="53"/>
    </row>
    <row r="2" spans="1:9" ht="14.25" customHeight="1" x14ac:dyDescent="0.25">
      <c r="A2" s="228" t="s">
        <v>130</v>
      </c>
      <c r="B2" s="228"/>
      <c r="C2" s="228"/>
      <c r="D2" s="228"/>
      <c r="E2" s="228"/>
      <c r="F2" s="228"/>
      <c r="G2" s="350" t="s">
        <v>131</v>
      </c>
    </row>
    <row r="3" spans="1:9" ht="19.5" x14ac:dyDescent="0.25">
      <c r="A3" s="222" t="s">
        <v>49</v>
      </c>
      <c r="B3" s="223"/>
      <c r="C3" s="223"/>
      <c r="D3" s="223"/>
      <c r="E3" s="223"/>
      <c r="F3" s="223"/>
      <c r="G3" s="224"/>
      <c r="H3" s="162"/>
    </row>
    <row r="4" spans="1:9" ht="19.5" x14ac:dyDescent="0.25">
      <c r="A4" s="225" t="s">
        <v>11</v>
      </c>
      <c r="B4" s="226"/>
      <c r="C4" s="226"/>
      <c r="D4" s="226"/>
      <c r="E4" s="226"/>
      <c r="F4" s="226"/>
      <c r="G4" s="227"/>
      <c r="H4" s="162"/>
    </row>
    <row r="5" spans="1:9" s="10" customFormat="1" ht="12.75" customHeight="1" x14ac:dyDescent="0.25">
      <c r="A5" s="206" t="s">
        <v>12</v>
      </c>
      <c r="B5" s="207"/>
      <c r="C5" s="207"/>
      <c r="D5" s="207"/>
      <c r="E5" s="207"/>
      <c r="F5" s="207"/>
      <c r="G5" s="208"/>
      <c r="H5" s="177"/>
      <c r="I5" s="9"/>
    </row>
    <row r="6" spans="1:9" s="10" customFormat="1" ht="36.75" customHeight="1" x14ac:dyDescent="0.25">
      <c r="A6" s="229" t="s">
        <v>64</v>
      </c>
      <c r="B6" s="230"/>
      <c r="C6" s="230"/>
      <c r="D6" s="230"/>
      <c r="E6" s="230"/>
      <c r="F6" s="230"/>
      <c r="G6" s="231"/>
      <c r="H6" s="178"/>
      <c r="I6" s="9"/>
    </row>
    <row r="7" spans="1:9" s="10" customFormat="1" ht="12.75" customHeight="1" x14ac:dyDescent="0.25">
      <c r="A7" s="1" t="s">
        <v>16</v>
      </c>
      <c r="B7" s="2"/>
      <c r="C7" s="232"/>
      <c r="D7" s="233"/>
      <c r="E7" s="233"/>
      <c r="F7" s="233"/>
      <c r="G7" s="234"/>
      <c r="H7" s="179"/>
      <c r="I7" s="9"/>
    </row>
    <row r="8" spans="1:9" s="10" customFormat="1" ht="12.75" customHeight="1" x14ac:dyDescent="0.25">
      <c r="A8" s="11" t="s">
        <v>5</v>
      </c>
      <c r="B8" s="12"/>
      <c r="C8" s="11" t="s">
        <v>6</v>
      </c>
      <c r="D8" s="13"/>
      <c r="E8" s="11" t="s">
        <v>7</v>
      </c>
      <c r="F8" s="14"/>
      <c r="G8" s="164"/>
      <c r="H8" s="180"/>
      <c r="I8" s="9"/>
    </row>
    <row r="9" spans="1:9" ht="19.5" x14ac:dyDescent="0.25">
      <c r="A9" s="212" t="s">
        <v>68</v>
      </c>
      <c r="B9" s="213"/>
      <c r="C9" s="213"/>
      <c r="D9" s="213"/>
      <c r="E9" s="213"/>
      <c r="F9" s="213"/>
      <c r="G9" s="214"/>
      <c r="H9" s="163"/>
      <c r="I9" s="144"/>
    </row>
    <row r="10" spans="1:9" s="10" customFormat="1" ht="38.25" x14ac:dyDescent="0.25">
      <c r="A10" s="21"/>
      <c r="B10" s="16" t="s">
        <v>3</v>
      </c>
      <c r="C10" s="48" t="s">
        <v>50</v>
      </c>
      <c r="D10" s="49" t="s">
        <v>51</v>
      </c>
      <c r="E10" s="16" t="s">
        <v>17</v>
      </c>
      <c r="F10" s="16" t="s">
        <v>18</v>
      </c>
      <c r="G10" s="16" t="s">
        <v>127</v>
      </c>
      <c r="H10" s="16" t="s">
        <v>46</v>
      </c>
      <c r="I10" s="16" t="s">
        <v>0</v>
      </c>
    </row>
    <row r="11" spans="1:9" s="10" customFormat="1" ht="12.75" x14ac:dyDescent="0.25">
      <c r="A11" s="11" t="s">
        <v>8</v>
      </c>
      <c r="B11" s="5"/>
      <c r="C11" s="5"/>
      <c r="D11" s="5"/>
      <c r="E11" s="5"/>
      <c r="F11" s="5"/>
      <c r="G11" s="5"/>
      <c r="H11" s="5"/>
      <c r="I11" s="47">
        <f>SUM(B11:H11)</f>
        <v>0</v>
      </c>
    </row>
    <row r="12" spans="1:9" s="10" customFormat="1" ht="12.75" x14ac:dyDescent="0.25">
      <c r="A12" s="11" t="s">
        <v>1</v>
      </c>
      <c r="B12" s="5"/>
      <c r="C12" s="5"/>
      <c r="D12" s="5"/>
      <c r="E12" s="5"/>
      <c r="F12" s="5"/>
      <c r="G12" s="5"/>
      <c r="H12" s="5"/>
      <c r="I12" s="47">
        <f>SUM(B12:H12)</f>
        <v>0</v>
      </c>
    </row>
    <row r="13" spans="1:9" s="10" customFormat="1" ht="12.75" x14ac:dyDescent="0.25">
      <c r="A13" s="18" t="s">
        <v>4</v>
      </c>
      <c r="B13" s="165">
        <f>IFERROR(B12/$I$12,0)</f>
        <v>0</v>
      </c>
      <c r="C13" s="46">
        <f>IFERROR(C12/I12,0)</f>
        <v>0</v>
      </c>
      <c r="D13" s="46">
        <f>IFERROR(D12/I12,0)</f>
        <v>0</v>
      </c>
      <c r="E13" s="46">
        <f>IFERROR(E12/I12,0)</f>
        <v>0</v>
      </c>
      <c r="F13" s="165">
        <f>IFERROR(F12/(E12+F12),0)</f>
        <v>0</v>
      </c>
      <c r="G13" s="46">
        <f>IFERROR(G12/I12,0)</f>
        <v>0</v>
      </c>
      <c r="H13" s="46">
        <f>IFERROR(H12/J12,0)</f>
        <v>0</v>
      </c>
      <c r="I13" s="46">
        <f>IFERROR(I12/I11,0)</f>
        <v>0</v>
      </c>
    </row>
    <row r="14" spans="1:9" s="10" customFormat="1" ht="25.5" x14ac:dyDescent="0.25">
      <c r="A14" s="18" t="s">
        <v>2</v>
      </c>
      <c r="B14" s="47">
        <f t="shared" ref="B14:I14" si="0">B11-B12</f>
        <v>0</v>
      </c>
      <c r="C14" s="47">
        <f t="shared" si="0"/>
        <v>0</v>
      </c>
      <c r="D14" s="47">
        <f t="shared" si="0"/>
        <v>0</v>
      </c>
      <c r="E14" s="47">
        <f t="shared" si="0"/>
        <v>0</v>
      </c>
      <c r="F14" s="47">
        <f t="shared" si="0"/>
        <v>0</v>
      </c>
      <c r="G14" s="47">
        <f t="shared" si="0"/>
        <v>0</v>
      </c>
      <c r="H14" s="181">
        <f t="shared" si="0"/>
        <v>0</v>
      </c>
      <c r="I14" s="181">
        <f t="shared" si="0"/>
        <v>0</v>
      </c>
    </row>
    <row r="15" spans="1:9" ht="25.5" customHeight="1" x14ac:dyDescent="0.25">
      <c r="A15" s="212" t="s">
        <v>10</v>
      </c>
      <c r="B15" s="213"/>
      <c r="C15" s="213"/>
      <c r="D15" s="213"/>
      <c r="E15" s="213"/>
      <c r="F15" s="213"/>
      <c r="G15" s="214"/>
      <c r="H15" s="268"/>
      <c r="I15" s="269"/>
    </row>
    <row r="16" spans="1:9" s="10" customFormat="1" ht="38.25" x14ac:dyDescent="0.25">
      <c r="A16" s="166" t="s">
        <v>36</v>
      </c>
      <c r="B16" s="4"/>
      <c r="C16" s="39" t="s">
        <v>37</v>
      </c>
      <c r="D16" s="6">
        <v>0</v>
      </c>
      <c r="E16" s="39" t="s">
        <v>54</v>
      </c>
      <c r="F16" s="167"/>
      <c r="G16" s="215"/>
      <c r="H16" s="263"/>
      <c r="I16" s="264"/>
    </row>
    <row r="17" spans="1:9" s="10" customFormat="1" ht="51" x14ac:dyDescent="0.25">
      <c r="A17" s="166" t="s">
        <v>52</v>
      </c>
      <c r="B17" s="39" t="s">
        <v>53</v>
      </c>
      <c r="C17" s="39" t="s">
        <v>70</v>
      </c>
      <c r="D17" s="39" t="s">
        <v>47</v>
      </c>
      <c r="E17" s="39" t="s">
        <v>55</v>
      </c>
      <c r="F17" s="39" t="s">
        <v>56</v>
      </c>
      <c r="G17" s="270"/>
      <c r="H17" s="263"/>
      <c r="I17" s="264"/>
    </row>
    <row r="18" spans="1:9" s="10" customFormat="1" ht="15" customHeight="1" x14ac:dyDescent="0.25">
      <c r="A18" s="168">
        <f>E12</f>
        <v>0</v>
      </c>
      <c r="B18" s="169">
        <f>E14</f>
        <v>0</v>
      </c>
      <c r="C18" s="169" t="e">
        <f>AVERAGE(B21:B23)</f>
        <v>#DIV/0!</v>
      </c>
      <c r="D18" s="41">
        <f>IFERROR(B18/B16,0)</f>
        <v>0</v>
      </c>
      <c r="E18" s="167">
        <f>IFERROR(F16/B16,0)</f>
        <v>0</v>
      </c>
      <c r="F18" s="170">
        <f>IFERROR(E18/4,0)</f>
        <v>0</v>
      </c>
      <c r="G18" s="270"/>
      <c r="H18" s="263"/>
      <c r="I18" s="264"/>
    </row>
    <row r="19" spans="1:9" ht="24.75" customHeight="1" x14ac:dyDescent="0.25">
      <c r="A19" s="212" t="s">
        <v>69</v>
      </c>
      <c r="B19" s="213"/>
      <c r="C19" s="213"/>
      <c r="D19" s="213"/>
      <c r="E19" s="213"/>
      <c r="F19" s="213"/>
      <c r="G19" s="214"/>
      <c r="H19" s="263"/>
      <c r="I19" s="264"/>
    </row>
    <row r="20" spans="1:9" s="10" customFormat="1" ht="38.25" x14ac:dyDescent="0.25">
      <c r="A20" s="21"/>
      <c r="B20" s="16" t="s">
        <v>19</v>
      </c>
      <c r="C20" s="16" t="s">
        <v>40</v>
      </c>
      <c r="D20" s="16" t="s">
        <v>38</v>
      </c>
      <c r="E20" s="16" t="s">
        <v>39</v>
      </c>
      <c r="F20" s="16" t="s">
        <v>44</v>
      </c>
      <c r="G20" s="217"/>
      <c r="H20" s="263"/>
      <c r="I20" s="264"/>
    </row>
    <row r="21" spans="1:9" s="10" customFormat="1" ht="15" customHeight="1" x14ac:dyDescent="0.25">
      <c r="A21" s="7" t="s">
        <v>85</v>
      </c>
      <c r="B21" s="43"/>
      <c r="C21" s="171">
        <f>IFERROR(AVERAGE(B21:B23),0)</f>
        <v>0</v>
      </c>
      <c r="D21" s="22">
        <f>IFERROR(E11/C21,0)</f>
        <v>0</v>
      </c>
      <c r="E21" s="172">
        <f>D21/12</f>
        <v>0</v>
      </c>
      <c r="F21" s="171">
        <f>E11/12</f>
        <v>0</v>
      </c>
      <c r="G21" s="218"/>
      <c r="H21" s="263"/>
      <c r="I21" s="264"/>
    </row>
    <row r="22" spans="1:9" s="10" customFormat="1" ht="38.25" x14ac:dyDescent="0.25">
      <c r="A22" s="7" t="s">
        <v>126</v>
      </c>
      <c r="B22" s="43"/>
      <c r="C22" s="16" t="s">
        <v>42</v>
      </c>
      <c r="D22" s="173" t="s">
        <v>41</v>
      </c>
      <c r="E22" s="173" t="s">
        <v>43</v>
      </c>
      <c r="F22" s="173" t="s">
        <v>44</v>
      </c>
      <c r="G22" s="218"/>
      <c r="H22" s="263"/>
      <c r="I22" s="264"/>
    </row>
    <row r="23" spans="1:9" s="10" customFormat="1" ht="15" customHeight="1" x14ac:dyDescent="0.25">
      <c r="A23" s="7" t="s">
        <v>129</v>
      </c>
      <c r="B23" s="43"/>
      <c r="C23" s="174">
        <v>8002.87</v>
      </c>
      <c r="D23" s="22">
        <f>IFERROR(E11/C23,0)</f>
        <v>0</v>
      </c>
      <c r="E23" s="24">
        <f>D23/12</f>
        <v>0</v>
      </c>
      <c r="F23" s="25">
        <f>E11/12</f>
        <v>0</v>
      </c>
      <c r="G23" s="219"/>
      <c r="H23" s="263"/>
      <c r="I23" s="264"/>
    </row>
    <row r="24" spans="1:9" ht="15.75" x14ac:dyDescent="0.25">
      <c r="A24" s="27"/>
      <c r="B24" s="220" t="s">
        <v>20</v>
      </c>
      <c r="C24" s="221"/>
      <c r="D24" s="220" t="s">
        <v>34</v>
      </c>
      <c r="E24" s="221"/>
      <c r="F24" s="220" t="s">
        <v>62</v>
      </c>
      <c r="G24" s="221"/>
      <c r="H24" s="263"/>
      <c r="I24" s="264"/>
    </row>
    <row r="25" spans="1:9" ht="25.5" x14ac:dyDescent="0.25">
      <c r="A25" s="34" t="s">
        <v>45</v>
      </c>
      <c r="B25" s="36" t="s">
        <v>33</v>
      </c>
      <c r="C25" s="16" t="s">
        <v>17</v>
      </c>
      <c r="D25" s="36" t="s">
        <v>33</v>
      </c>
      <c r="E25" s="16" t="s">
        <v>17</v>
      </c>
      <c r="F25" s="36" t="s">
        <v>33</v>
      </c>
      <c r="G25" s="16" t="s">
        <v>17</v>
      </c>
      <c r="H25" s="263"/>
      <c r="I25" s="264"/>
    </row>
    <row r="26" spans="1:9" x14ac:dyDescent="0.25">
      <c r="A26" s="35" t="s">
        <v>26</v>
      </c>
      <c r="B26" s="28"/>
      <c r="C26" s="29"/>
      <c r="D26" s="28"/>
      <c r="E26" s="29"/>
      <c r="F26" s="32">
        <f t="shared" ref="F26:G38" si="1">IFERROR(D26/B26,0)</f>
        <v>0</v>
      </c>
      <c r="G26" s="32">
        <f t="shared" si="1"/>
        <v>0</v>
      </c>
      <c r="H26" s="263"/>
      <c r="I26" s="264"/>
    </row>
    <row r="27" spans="1:9" x14ac:dyDescent="0.25">
      <c r="A27" s="35" t="s">
        <v>27</v>
      </c>
      <c r="B27" s="28"/>
      <c r="C27" s="29"/>
      <c r="D27" s="28"/>
      <c r="E27" s="29"/>
      <c r="F27" s="32">
        <f t="shared" si="1"/>
        <v>0</v>
      </c>
      <c r="G27" s="32">
        <f t="shared" si="1"/>
        <v>0</v>
      </c>
      <c r="H27" s="263"/>
      <c r="I27" s="264"/>
    </row>
    <row r="28" spans="1:9" x14ac:dyDescent="0.25">
      <c r="A28" s="35" t="s">
        <v>28</v>
      </c>
      <c r="B28" s="28"/>
      <c r="C28" s="29"/>
      <c r="D28" s="28"/>
      <c r="E28" s="29"/>
      <c r="F28" s="32">
        <f t="shared" si="1"/>
        <v>0</v>
      </c>
      <c r="G28" s="32">
        <f t="shared" si="1"/>
        <v>0</v>
      </c>
      <c r="H28" s="263"/>
      <c r="I28" s="264"/>
    </row>
    <row r="29" spans="1:9" x14ac:dyDescent="0.25">
      <c r="A29" s="35" t="s">
        <v>29</v>
      </c>
      <c r="B29" s="28"/>
      <c r="C29" s="29"/>
      <c r="D29" s="28"/>
      <c r="E29" s="29"/>
      <c r="F29" s="32">
        <f t="shared" si="1"/>
        <v>0</v>
      </c>
      <c r="G29" s="32">
        <f t="shared" si="1"/>
        <v>0</v>
      </c>
      <c r="H29" s="263"/>
      <c r="I29" s="264"/>
    </row>
    <row r="30" spans="1:9" x14ac:dyDescent="0.25">
      <c r="A30" s="35" t="s">
        <v>30</v>
      </c>
      <c r="B30" s="28"/>
      <c r="C30" s="29"/>
      <c r="D30" s="28"/>
      <c r="E30" s="29"/>
      <c r="F30" s="32">
        <f t="shared" si="1"/>
        <v>0</v>
      </c>
      <c r="G30" s="32">
        <f t="shared" si="1"/>
        <v>0</v>
      </c>
      <c r="H30" s="263"/>
      <c r="I30" s="264"/>
    </row>
    <row r="31" spans="1:9" x14ac:dyDescent="0.25">
      <c r="A31" s="35" t="s">
        <v>31</v>
      </c>
      <c r="B31" s="28"/>
      <c r="C31" s="29"/>
      <c r="D31" s="28"/>
      <c r="E31" s="29"/>
      <c r="F31" s="32">
        <f t="shared" si="1"/>
        <v>0</v>
      </c>
      <c r="G31" s="32">
        <f t="shared" si="1"/>
        <v>0</v>
      </c>
      <c r="H31" s="263"/>
      <c r="I31" s="264"/>
    </row>
    <row r="32" spans="1:9" x14ac:dyDescent="0.25">
      <c r="A32" s="35" t="s">
        <v>14</v>
      </c>
      <c r="B32" s="28"/>
      <c r="C32" s="29"/>
      <c r="D32" s="28"/>
      <c r="E32" s="29"/>
      <c r="F32" s="32">
        <f t="shared" si="1"/>
        <v>0</v>
      </c>
      <c r="G32" s="32">
        <f t="shared" si="1"/>
        <v>0</v>
      </c>
      <c r="H32" s="263"/>
      <c r="I32" s="264"/>
    </row>
    <row r="33" spans="1:9" x14ac:dyDescent="0.25">
      <c r="A33" s="35" t="s">
        <v>21</v>
      </c>
      <c r="B33" s="28"/>
      <c r="C33" s="29"/>
      <c r="D33" s="28"/>
      <c r="E33" s="29"/>
      <c r="F33" s="32">
        <f t="shared" si="1"/>
        <v>0</v>
      </c>
      <c r="G33" s="32">
        <f t="shared" si="1"/>
        <v>0</v>
      </c>
      <c r="H33" s="263"/>
      <c r="I33" s="264"/>
    </row>
    <row r="34" spans="1:9" x14ac:dyDescent="0.25">
      <c r="A34" s="35" t="s">
        <v>22</v>
      </c>
      <c r="B34" s="28"/>
      <c r="C34" s="29"/>
      <c r="D34" s="28"/>
      <c r="E34" s="29"/>
      <c r="F34" s="32">
        <f t="shared" si="1"/>
        <v>0</v>
      </c>
      <c r="G34" s="32">
        <f t="shared" si="1"/>
        <v>0</v>
      </c>
      <c r="H34" s="263"/>
      <c r="I34" s="264"/>
    </row>
    <row r="35" spans="1:9" x14ac:dyDescent="0.25">
      <c r="A35" s="35" t="s">
        <v>23</v>
      </c>
      <c r="B35" s="28"/>
      <c r="C35" s="29"/>
      <c r="D35" s="28"/>
      <c r="E35" s="29"/>
      <c r="F35" s="32">
        <f t="shared" si="1"/>
        <v>0</v>
      </c>
      <c r="G35" s="32">
        <f t="shared" si="1"/>
        <v>0</v>
      </c>
      <c r="H35" s="263"/>
      <c r="I35" s="264"/>
    </row>
    <row r="36" spans="1:9" x14ac:dyDescent="0.25">
      <c r="A36" s="35" t="s">
        <v>24</v>
      </c>
      <c r="B36" s="28"/>
      <c r="C36" s="29"/>
      <c r="D36" s="28"/>
      <c r="E36" s="29"/>
      <c r="F36" s="32">
        <f t="shared" si="1"/>
        <v>0</v>
      </c>
      <c r="G36" s="32">
        <f t="shared" si="1"/>
        <v>0</v>
      </c>
      <c r="H36" s="263"/>
      <c r="I36" s="264"/>
    </row>
    <row r="37" spans="1:9" x14ac:dyDescent="0.25">
      <c r="A37" s="35" t="s">
        <v>25</v>
      </c>
      <c r="B37" s="28"/>
      <c r="C37" s="29"/>
      <c r="D37" s="28"/>
      <c r="E37" s="29"/>
      <c r="F37" s="32">
        <f t="shared" si="1"/>
        <v>0</v>
      </c>
      <c r="G37" s="32">
        <f t="shared" si="1"/>
        <v>0</v>
      </c>
      <c r="H37" s="263"/>
      <c r="I37" s="264"/>
    </row>
    <row r="38" spans="1:9" x14ac:dyDescent="0.25">
      <c r="A38" s="35" t="s">
        <v>32</v>
      </c>
      <c r="B38" s="30">
        <f>SUM(B26:B37)</f>
        <v>0</v>
      </c>
      <c r="C38" s="31">
        <f>SUM(C26:C37)</f>
        <v>0</v>
      </c>
      <c r="D38" s="30">
        <f>SUM(D26:D37)</f>
        <v>0</v>
      </c>
      <c r="E38" s="31">
        <f>SUM(E26:E37)</f>
        <v>0</v>
      </c>
      <c r="F38" s="32">
        <f t="shared" si="1"/>
        <v>0</v>
      </c>
      <c r="G38" s="32">
        <f t="shared" si="1"/>
        <v>0</v>
      </c>
      <c r="H38" s="263"/>
      <c r="I38" s="264"/>
    </row>
    <row r="39" spans="1:9" x14ac:dyDescent="0.25">
      <c r="A39" s="35" t="s">
        <v>35</v>
      </c>
      <c r="B39" s="30"/>
      <c r="C39" s="32">
        <f>IFERROR(C38/E11,0)</f>
        <v>0</v>
      </c>
      <c r="D39" s="33"/>
      <c r="E39" s="32">
        <f>IFERROR(E38/E11,0)</f>
        <v>0</v>
      </c>
      <c r="F39" s="33"/>
      <c r="G39" s="50"/>
      <c r="H39" s="263"/>
      <c r="I39" s="264"/>
    </row>
    <row r="40" spans="1:9" s="10" customFormat="1" ht="25.5" customHeight="1" x14ac:dyDescent="0.25">
      <c r="A40" s="206" t="s">
        <v>13</v>
      </c>
      <c r="B40" s="207"/>
      <c r="C40" s="207"/>
      <c r="D40" s="207"/>
      <c r="E40" s="207"/>
      <c r="F40" s="207"/>
      <c r="G40" s="208"/>
      <c r="H40" s="263"/>
      <c r="I40" s="264"/>
    </row>
    <row r="41" spans="1:9" s="10" customFormat="1" ht="67.5" customHeight="1" x14ac:dyDescent="0.25">
      <c r="A41" s="235" t="s">
        <v>63</v>
      </c>
      <c r="B41" s="236"/>
      <c r="C41" s="236"/>
      <c r="D41" s="236"/>
      <c r="E41" s="236"/>
      <c r="F41" s="236"/>
      <c r="G41" s="237"/>
      <c r="H41" s="263"/>
      <c r="I41" s="264"/>
    </row>
    <row r="42" spans="1:9" x14ac:dyDescent="0.2">
      <c r="A42" s="238" t="s">
        <v>71</v>
      </c>
      <c r="B42" s="239"/>
      <c r="C42" s="239"/>
      <c r="D42" s="239"/>
      <c r="E42" s="239"/>
      <c r="F42" s="239"/>
      <c r="G42" s="240"/>
      <c r="H42" s="263"/>
      <c r="I42" s="264"/>
    </row>
    <row r="43" spans="1:9" x14ac:dyDescent="0.2">
      <c r="A43" s="241" t="s">
        <v>57</v>
      </c>
      <c r="B43" s="242"/>
      <c r="C43" s="242"/>
      <c r="D43" s="242"/>
      <c r="E43" s="242"/>
      <c r="F43" s="242"/>
      <c r="G43" s="243"/>
      <c r="H43" s="263"/>
      <c r="I43" s="264"/>
    </row>
    <row r="44" spans="1:9" x14ac:dyDescent="0.2">
      <c r="A44" s="244" t="s">
        <v>58</v>
      </c>
      <c r="B44" s="245"/>
      <c r="C44" s="245"/>
      <c r="D44" s="245"/>
      <c r="E44" s="245"/>
      <c r="F44" s="245"/>
      <c r="G44" s="246"/>
      <c r="H44" s="263"/>
      <c r="I44" s="264"/>
    </row>
    <row r="45" spans="1:9" ht="14.45" customHeight="1" x14ac:dyDescent="0.25">
      <c r="A45" s="247" t="s">
        <v>61</v>
      </c>
      <c r="B45" s="248"/>
      <c r="C45" s="248"/>
      <c r="D45" s="248"/>
      <c r="E45" s="248"/>
      <c r="F45" s="248"/>
      <c r="G45" s="249"/>
      <c r="H45" s="263"/>
      <c r="I45" s="264"/>
    </row>
    <row r="46" spans="1:9" x14ac:dyDescent="0.25">
      <c r="A46" s="247"/>
      <c r="B46" s="248"/>
      <c r="C46" s="248"/>
      <c r="D46" s="248"/>
      <c r="E46" s="248"/>
      <c r="F46" s="248"/>
      <c r="G46" s="249"/>
      <c r="H46" s="263"/>
      <c r="I46" s="264"/>
    </row>
    <row r="47" spans="1:9" ht="14.45" customHeight="1" x14ac:dyDescent="0.25">
      <c r="A47" s="250" t="s">
        <v>60</v>
      </c>
      <c r="B47" s="251"/>
      <c r="C47" s="251"/>
      <c r="D47" s="251"/>
      <c r="E47" s="251"/>
      <c r="F47" s="251"/>
      <c r="G47" s="252"/>
      <c r="H47" s="263"/>
      <c r="I47" s="264"/>
    </row>
    <row r="48" spans="1:9" x14ac:dyDescent="0.25">
      <c r="A48" s="253"/>
      <c r="B48" s="251"/>
      <c r="C48" s="251"/>
      <c r="D48" s="251"/>
      <c r="E48" s="251"/>
      <c r="F48" s="251"/>
      <c r="G48" s="252"/>
      <c r="H48" s="263"/>
      <c r="I48" s="264"/>
    </row>
    <row r="49" spans="1:9" ht="14.45" customHeight="1" x14ac:dyDescent="0.25">
      <c r="A49" s="250" t="s">
        <v>59</v>
      </c>
      <c r="B49" s="251"/>
      <c r="C49" s="251"/>
      <c r="D49" s="251"/>
      <c r="E49" s="251"/>
      <c r="F49" s="251"/>
      <c r="G49" s="252"/>
      <c r="H49" s="263"/>
      <c r="I49" s="264"/>
    </row>
    <row r="50" spans="1:9" x14ac:dyDescent="0.25">
      <c r="A50" s="254"/>
      <c r="B50" s="255"/>
      <c r="C50" s="255"/>
      <c r="D50" s="255"/>
      <c r="E50" s="255"/>
      <c r="F50" s="255"/>
      <c r="G50" s="256"/>
      <c r="H50" s="263"/>
      <c r="I50" s="264"/>
    </row>
    <row r="51" spans="1:9" x14ac:dyDescent="0.25">
      <c r="A51" s="56"/>
      <c r="B51" s="176"/>
      <c r="C51" s="176"/>
      <c r="D51" s="176"/>
      <c r="E51" s="176"/>
      <c r="F51" s="176"/>
      <c r="G51" s="176"/>
      <c r="H51" s="263"/>
      <c r="I51" s="264"/>
    </row>
    <row r="52" spans="1:9" x14ac:dyDescent="0.25">
      <c r="A52" s="257" t="s">
        <v>65</v>
      </c>
      <c r="B52" s="257"/>
      <c r="C52" s="257"/>
      <c r="D52" s="257"/>
      <c r="E52" s="257" t="s">
        <v>66</v>
      </c>
      <c r="F52" s="259" t="s">
        <v>67</v>
      </c>
      <c r="G52" s="265"/>
      <c r="H52" s="263"/>
      <c r="I52" s="264"/>
    </row>
    <row r="53" spans="1:9" x14ac:dyDescent="0.25">
      <c r="A53" s="258"/>
      <c r="B53" s="258"/>
      <c r="C53" s="258"/>
      <c r="D53" s="258"/>
      <c r="E53" s="258"/>
      <c r="F53" s="266"/>
      <c r="G53" s="267"/>
      <c r="H53" s="263"/>
      <c r="I53" s="264"/>
    </row>
  </sheetData>
  <mergeCells count="28">
    <mergeCell ref="C7:G7"/>
    <mergeCell ref="A9:G9"/>
    <mergeCell ref="A40:G40"/>
    <mergeCell ref="A41:G41"/>
    <mergeCell ref="A42:G42"/>
    <mergeCell ref="A3:G3"/>
    <mergeCell ref="A4:G4"/>
    <mergeCell ref="A5:G5"/>
    <mergeCell ref="A2:F2"/>
    <mergeCell ref="A6:G6"/>
    <mergeCell ref="A15:G15"/>
    <mergeCell ref="H15:I18"/>
    <mergeCell ref="G16:G18"/>
    <mergeCell ref="A19:G19"/>
    <mergeCell ref="H19:I50"/>
    <mergeCell ref="G20:G23"/>
    <mergeCell ref="B24:C24"/>
    <mergeCell ref="D24:E24"/>
    <mergeCell ref="F24:G24"/>
    <mergeCell ref="A44:G44"/>
    <mergeCell ref="A45:G46"/>
    <mergeCell ref="A43:G43"/>
    <mergeCell ref="A47:G48"/>
    <mergeCell ref="A49:G50"/>
    <mergeCell ref="H51:I53"/>
    <mergeCell ref="A52:D53"/>
    <mergeCell ref="E52:E53"/>
    <mergeCell ref="F52:G53"/>
  </mergeCells>
  <conditionalFormatting sqref="E38">
    <cfRule type="colorScale" priority="1">
      <colorScale>
        <cfvo type="num" val="&quot;&lt;C10*.95&quot;"/>
        <cfvo type="max"/>
        <color rgb="FFFF0000"/>
        <color rgb="FFFFEF9C"/>
      </colorScale>
    </cfRule>
    <cfRule type="expression" dxfId="19" priority="2" stopIfTrue="1">
      <formula>"&lt;C10*.95"</formula>
    </cfRule>
  </conditionalFormatting>
  <dataValidations count="71">
    <dataValidation type="decimal" errorStyle="information" allowBlank="1" showInputMessage="1" showErrorMessage="1" error="Warning" prompt="Total must equal total budget for Materials/Program Support/Labor by the end of program year._x000a_" sqref="E38" xr:uid="{0F57A921-F4F4-4726-986B-F30D77FE7A87}">
      <formula1>E11*0.95</formula1>
      <formula2>E11*1.05</formula2>
    </dataValidation>
    <dataValidation type="custom" allowBlank="1" showInputMessage="1" showErrorMessage="1" prompt="Total must equal total budget for Materials/Program Support/Labor" sqref="C38" xr:uid="{5762BA39-BFD4-46C5-AB62-4CA126F60034}">
      <formula1>E11</formula1>
    </dataValidation>
    <dataValidation allowBlank="1" showInputMessage="1" showErrorMessage="1" prompt="This value should equal 100% by the end of program year." sqref="E39" xr:uid="{F50B0D87-29C6-4D55-A9CB-97392476F5A9}"/>
    <dataValidation errorStyle="warning" operator="equal" allowBlank="1" showInputMessage="1" showErrorMessage="1" prompt="This value should equal 100%." sqref="C39" xr:uid="{7F00F0AB-CFBD-4EA9-A5F2-D7011EDFBEED}"/>
    <dataValidation allowBlank="1" showInputMessage="1" showErrorMessage="1" prompt="Enter initial unit projection for August here." sqref="B27" xr:uid="{88B02272-41DA-4859-A3C0-6DA981C86F47}"/>
    <dataValidation allowBlank="1" showInputMessage="1" showErrorMessage="1" prompt="Enter initial unit projection for October here. " sqref="B29" xr:uid="{9812FAFA-366B-44CD-8F3C-C21C00FF5B90}"/>
    <dataValidation allowBlank="1" showInputMessage="1" showErrorMessage="1" prompt="Enter initial unit projection for December here." sqref="B31" xr:uid="{AC9FB1FB-C82B-4F3B-9781-2274315BD72F}"/>
    <dataValidation allowBlank="1" showInputMessage="1" showErrorMessage="1" prompt="Enter initial unit projection for February here. " sqref="B33" xr:uid="{195C4649-A837-4A0C-BF60-3103D1C67A1E}"/>
    <dataValidation allowBlank="1" showInputMessage="1" showErrorMessage="1" prompt="Enter initial unit projection for March here." sqref="B34" xr:uid="{0F8A3AA7-C8B6-4B35-9689-0EECE21F7C71}"/>
    <dataValidation allowBlank="1" showInputMessage="1" showErrorMessage="1" prompt="Enter initial unit projection for April here." sqref="B35" xr:uid="{6CCC3647-65F9-4B5B-9DDF-7DF55FA4199A}"/>
    <dataValidation allowBlank="1" showInputMessage="1" showErrorMessage="1" prompt="Enter initial unit projection for May here." sqref="B36" xr:uid="{0B5C0979-7FD8-49B6-A167-BC79D7157806}"/>
    <dataValidation allowBlank="1" showInputMessage="1" showErrorMessage="1" prompt="Enter initial unit projection for June here." sqref="B37" xr:uid="{E422B941-5631-4B07-810F-BAF811E0AF9E}"/>
    <dataValidation allowBlank="1" showInputMessage="1" showErrorMessage="1" prompt="Enter initial expenditure projection for August here." sqref="C27" xr:uid="{704B4FB6-92D6-477D-83AE-6725542F0BB4}"/>
    <dataValidation allowBlank="1" showInputMessage="1" showErrorMessage="1" prompt="Enter initial expenditure projection for September here." sqref="C28" xr:uid="{D0B75F35-7074-4DE2-A0AB-BE7DAB25DFD0}"/>
    <dataValidation allowBlank="1" showInputMessage="1" showErrorMessage="1" prompt="Enter initial expenditure projection for October here." sqref="C29:C36" xr:uid="{7B8EA80B-A4FA-4D47-89E1-829EC4BAAEAD}"/>
    <dataValidation allowBlank="1" showInputMessage="1" showErrorMessage="1" prompt="Enter initial expenditure projection for June here." sqref="C37" xr:uid="{92E62033-49EA-435D-86C5-9AE518A40085}"/>
    <dataValidation allowBlank="1" showInputMessage="1" showErrorMessage="1" prompt="If necessary, adjust projections for August here.  Once this month is reported enter the completed unit tally here." sqref="D27" xr:uid="{9ECB8784-8AD1-40D2-81B9-74B556B7DB27}"/>
    <dataValidation allowBlank="1" showInputMessage="1" showErrorMessage="1" prompt="If necessary, adjust projections for October here.  Once this month is reported enter the completed unit tally here." sqref="D29" xr:uid="{24DCEB35-4301-4695-96B8-409BB2F81DE8}"/>
    <dataValidation allowBlank="1" showInputMessage="1" showErrorMessage="1" prompt="If necessary, adjust projections for December here.  Once this month is reported enter the completed unit tally here." sqref="D31" xr:uid="{4164CD16-35C9-4107-BE22-B778C4EDAE9F}"/>
    <dataValidation allowBlank="1" showInputMessage="1" showErrorMessage="1" prompt="If necessary, adjust projections for August here.  Once this month is reported enter the completed expenditure tally here." sqref="E27" xr:uid="{2EF082F6-436E-432C-AB50-499634E44CF5}"/>
    <dataValidation allowBlank="1" showInputMessage="1" showErrorMessage="1" prompt="If necessary, adjust projections for September here.  Once this month is reported enter the completed expenditure tally here." sqref="E28" xr:uid="{60B472B2-1DE9-45CD-8AB0-9D45F63F4DC8}"/>
    <dataValidation type="whole" allowBlank="1" showInputMessage="1" showErrorMessage="1" prompt="Input the cumulative number of units weatherized for the current program year." sqref="D16" xr:uid="{7C19D879-D2CF-4DBA-8DD5-0C953A55EAF1}">
      <formula1>0</formula1>
      <formula2>10000</formula2>
    </dataValidation>
    <dataValidation type="whole" allowBlank="1" showInputMessage="1" showErrorMessage="1" prompt="Input the number of months remaining in the program year. " sqref="B16" xr:uid="{AD1D3D5F-C185-4C6A-8127-FB1EDE44506C}">
      <formula1>1</formula1>
      <formula2>52</formula2>
    </dataValidation>
    <dataValidation allowBlank="1" showInputMessage="1" showErrorMessage="1" prompt="Input the approved Training and Technical Assistance budget amount found in Exhibit A of current contract. " sqref="H11" xr:uid="{5C1E1B1D-F4F8-4699-9CD7-EAB93E9C4752}"/>
    <dataValidation allowBlank="1" showInputMessage="1" showErrorMessage="1" prompt="Input the approved Health and Safety budget amount found in Exhibit A of current contract. " sqref="F11" xr:uid="{50389CCF-A5DD-4DDB-9C28-D6FBE29139E9}"/>
    <dataValidation allowBlank="1" showInputMessage="1" showErrorMessage="1" prompt="Health and Safety expenditures cannot exceed % of total Materials/Program Support/Labor and Health &amp; Safety expenditures as defined per TAC 6.415 (a)._x000a_" sqref="F13" xr:uid="{228A412A-A5C6-45CB-A4B9-99893BAF0410}"/>
    <dataValidation allowBlank="1" showInputMessage="1" showErrorMessage="1" prompt="Input the expended amount of the Training and Technical Assistance budget. This should be the same as what was reported in line 7 of the monthly expenditure report under &quot;Cumulative.&quot;" sqref="H12" xr:uid="{0D55216A-BFC9-42CC-AAEF-ADD460DE7114}"/>
    <dataValidation allowBlank="1" showInputMessage="1" showErrorMessage="1" prompt="Input the expended amount of the Health and Safety budget.This should be the same as what was reported in line 5 of the monthly expenditure report under &quot;Cumulative.&quot;" sqref="F12" xr:uid="{AE56C9DD-CD11-4D08-9D8A-E5D8393FC17A}"/>
    <dataValidation allowBlank="1" showInputMessage="1" showErrorMessage="1" prompt="Input the expended amount of the Materials/Program Support/Labor budget. This should be the same as what was reported in line 4 of the monthly expenditure report under &quot;Cumulative.&quot;" sqref="E12" xr:uid="{99CD5B40-DF19-472C-8635-E7CF2734F99B}"/>
    <dataValidation allowBlank="1" showInputMessage="1" showErrorMessage="1" prompt="Input the approved Materials/Program Support/Labor budget amount found in Exhibit A of current contract. " sqref="E11" xr:uid="{D03577C0-4926-4360-948F-D3C9D706705F}"/>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739B0764-ACE4-4612-B989-46754212EA9C}"/>
    <dataValidation allowBlank="1" showInputMessage="1" showErrorMessage="1" prompt="Input the expended amount of the Administration budget.  This should be the same as what was reported in line 1 of the monthly expenditure report under &quot;Cumulative.&quot;" sqref="B12" xr:uid="{F8512159-60CF-4B05-95B5-86397E5F6ECD}"/>
    <dataValidation allowBlank="1" showInputMessage="1" showErrorMessage="1" prompt="Input the approved Administration budget amount found in Exhibit A of current contract. " sqref="B11" xr:uid="{E51D8651-0882-4FE5-A43F-40BB09AADEA6}"/>
    <dataValidation allowBlank="1" showInputMessage="1" showErrorMessage="1" prompt="Use this form to help with your production planning for DOE WAP." sqref="A4:H4" xr:uid="{1961CD94-4FAB-4BDB-B46A-3F0456D7924D}"/>
    <dataValidation type="list" allowBlank="1" showInputMessage="1" showErrorMessage="1" prompt="Select the month that matches the monthly expenditure report the numbers for this tool are pulled from." sqref="B7" xr:uid="{96259545-65EF-4A4E-8186-11AB90E7CB8D}">
      <formula1>"January, February, March, April, May, June, July, August, September, October, November, December, Closeout"</formula1>
    </dataValidation>
    <dataValidation allowBlank="1" showInputMessage="1" showErrorMessage="1" prompt="Input current program year contract number" sqref="B8" xr:uid="{51CF2817-54B8-4787-B94F-648B25C0DD22}"/>
    <dataValidation type="list" allowBlank="1" showInputMessage="1" showErrorMessage="1" prompt="Input current program year contract term" sqref="D8" xr:uid="{14F1742D-7BEF-488E-AC08-F9AFD6CAFAC1}">
      <formula1>"Jan 1 - Dec 31, Jul 1 - Jun 30, Other"</formula1>
    </dataValidation>
    <dataValidation allowBlank="1" showInputMessage="1" showErrorMessage="1" prompt="If you would like to use a different CPU for planning, enter it here." sqref="C23" xr:uid="{50679DFC-4822-4C1C-BEEB-627E28FC7765}"/>
    <dataValidation allowBlank="1" showInputMessage="1" showErrorMessage="1" prompt="Input the approved Liability/Pollution Occurance Insurance budget amount found in Exhibit A of current contract. " sqref="C11" xr:uid="{DD81F349-68DE-4944-8723-C3DD1B795AB7}"/>
    <dataValidation allowBlank="1" showInputMessage="1" showErrorMessage="1" prompt="Input the approved Fiscal Audit budget amount found in Exhibit A of current contract. " sqref="D11" xr:uid="{0D11FE41-B15E-4FC9-A87B-92EF5ABB6F54}"/>
    <dataValidation allowBlank="1" showInputMessage="1" showErrorMessage="1" prompt="Input the expended amount of the Liability/Pollution Occurance Insurance budget.  This should be the same as what was reported in line 2 of the monthly expenditure report under &quot;Cumulative.&quot;" sqref="C12" xr:uid="{EF9D6053-34FC-4F2F-BF95-98B52D7C83FC}"/>
    <dataValidation allowBlank="1" showInputMessage="1" showErrorMessage="1" prompt="Input the expended amount of the Fiscal Audit budget.  This should be the same as what was reported in line 3 of the monthly expenditure report under &quot;Cumulative.&quot;" sqref="D12" xr:uid="{6DA2D4E7-1024-4A00-A947-8EFEAA1C9139}"/>
    <dataValidation allowBlank="1" showInputMessage="1" showErrorMessage="1" prompt="If necessary, adjust projections for February here.  Once this month is reported enter the completed unit tally here." sqref="D33" xr:uid="{0BDA1FF4-E501-4784-BD0C-009111EA1D2C}"/>
    <dataValidation allowBlank="1" showInputMessage="1" showErrorMessage="1" prompt="If necessary, adjust projections for March here.  Once this month is reported enter the completed unit tally here." sqref="D34" xr:uid="{82F4847D-5180-4B65-81EF-05584F7706DD}"/>
    <dataValidation allowBlank="1" showInputMessage="1" showErrorMessage="1" prompt="If necessary, adjust projections for April here.  Once this month is reported enter the completed unit tally here." sqref="D35" xr:uid="{D746B453-8D21-476D-AB77-B5FF00E1D9C2}"/>
    <dataValidation allowBlank="1" showInputMessage="1" showErrorMessage="1" prompt="If necessary, adjust projections for May here.  Once this month is reported enter the completed unit tally here." sqref="D36" xr:uid="{3ABDA453-25E5-4DF5-85CC-3A8DE30394A7}"/>
    <dataValidation allowBlank="1" showInputMessage="1" showErrorMessage="1" prompt="If necessary, adjust projections for June here.  Once this month is reported enter the completed unit tally here." sqref="D37" xr:uid="{9C8529F1-4451-4930-A847-36FBE169EA5F}"/>
    <dataValidation allowBlank="1" showInputMessage="1" showErrorMessage="1" prompt="If necessary, adjust projections for October here.  Once this month is reported enter the completed expenditure tally here." sqref="E29" xr:uid="{29ACEE28-ED77-4EAD-9D3B-551B1B9EC027}"/>
    <dataValidation allowBlank="1" showInputMessage="1" showErrorMessage="1" prompt="If necessary, adjust projections for November here.  Once this month is reported enter the completed expenditure tally here. 25% of total expected units must be complete, or 20% of contract expended." sqref="E30" xr:uid="{808C633B-9009-49F5-A193-AA17B083E4C4}"/>
    <dataValidation allowBlank="1" showInputMessage="1" showErrorMessage="1" prompt="If necessary, adjust projections for December here.  Once this month is reported enter the completed expenditure tally here." sqref="E31" xr:uid="{03708B4F-C212-4056-8B92-031C938B234F}"/>
    <dataValidation allowBlank="1" showInputMessage="1" showErrorMessage="1" prompt="If necessary, adjust projections for January here.  Once this month is reported enter the completed expenditure tally here. 50% of total expected units must be complete and 50% of contract expended." sqref="E32" xr:uid="{CB854E74-CC51-4A51-9928-E384A817AB2B}"/>
    <dataValidation allowBlank="1" showInputMessage="1" showErrorMessage="1" prompt="If necessary, adjust projections for February here.  Once this month is reported enter the completed expenditure tally here." sqref="E33" xr:uid="{95ABFB4E-BE62-4BBF-BD82-E838CE202EA1}"/>
    <dataValidation allowBlank="1" showInputMessage="1" showErrorMessage="1" prompt="If necessary, adjust projections for March here.  Once this month is reported enter the completed expenditure tally here." sqref="E34" xr:uid="{61E907F6-DE6E-4851-88F9-E6BA39D0CA2B}"/>
    <dataValidation allowBlank="1" showInputMessage="1" showErrorMessage="1" prompt="If necessary, adjust projections for April here.  Once this month is reported enter the completed expenditure tally here." sqref="E35" xr:uid="{EADFBFEE-F795-4E48-8EB7-B02DD35E6C75}"/>
    <dataValidation allowBlank="1" showInputMessage="1" showErrorMessage="1" prompt="If necessary, adjust projections for May here.  Once this month is reported enter the completed expenditure tally here." sqref="E36" xr:uid="{FB3D329E-CD19-4EC4-A6BA-30AAD1538F39}"/>
    <dataValidation allowBlank="1" showInputMessage="1" showErrorMessage="1" prompt="If necessary, adjust projections for June here.  Once this month is reported enter the completed expenditure tally here." sqref="E37" xr:uid="{03D0736D-0F35-4906-B732-4009FEBDC279}"/>
    <dataValidation allowBlank="1" showInputMessage="1" showErrorMessage="1" prompt="Enter initial unit projection for July here." sqref="B26" xr:uid="{F5692E54-FBC9-4182-9A8D-B7969DF1813B}"/>
    <dataValidation allowBlank="1" showInputMessage="1" showErrorMessage="1" prompt="Enter initial expenditure projection for July here." sqref="C26" xr:uid="{03F57B97-A538-4E8C-833A-1DA97342C319}"/>
    <dataValidation allowBlank="1" showInputMessage="1" showErrorMessage="1" prompt="If necessary, adjust projections for July here.  Once this month is reported enter the completed unit tally here." sqref="D26" xr:uid="{9973383A-603B-4C50-B904-7AA6DA5E4AB0}"/>
    <dataValidation allowBlank="1" showInputMessage="1" showErrorMessage="1" prompt="If necessary, adjust projections for July here.  Once this month is reported enter the completed expenditure tally here." sqref="E26" xr:uid="{582A46B4-4835-4DBA-ACE8-2A51712F8544}"/>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September here.  Once this month is reported enter the completed unit tally here.  Must have 1 unit completed by third reporting deadline. " sqref="D28" xr:uid="{4003B1CA-1599-4433-AC03-6301B22368B5}">
      <formula1>1</formula1>
    </dataValidation>
    <dataValidation type="whole" errorStyle="information" operator="greaterThanOrEqual" allowBlank="1" showInputMessage="1" showErrorMessage="1" errorTitle="Reminder" error="Must have 1 unit completed by third reporting deadline. Ensure this requirement is met before moving forward. " prompt="Enter initial unit projection for September here.  Must have 1 unit completed by third reporting deadline. " sqref="B28" xr:uid="{08BD7152-1321-461E-A1F1-5EB11269A9C0}">
      <formula1>1</formula1>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Must have 25% of unit production completed or 20% of funds expended by the fifth reporting deadline" sqref="B30" xr:uid="{9B4DA592-604E-4A69-8B1D-09C3C1C08DC0}">
      <formula1>0</formula1>
      <formula2>100</formula2>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If necessary, adjust projections for November here.  Once this month is reported enter the completed unit tally here.  Must have 25% of unit production completed or 20% of funds expended by the fifth reporting deadline." sqref="D30" xr:uid="{C92C9763-B77E-41AB-9F48-24CCCDE4DD03}">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anuary here. Must have 50% of unit production completed or 50% of funds expended by the seventh reporting deadline" sqref="B32" xr:uid="{A0999961-D876-448C-8FC4-88790059AB10}">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anuary here.  Once this month is reported enter the completed unit tally here.  Must have 50% of unit production completed or 50% of funds expended by the seventh reporting deadline." sqref="D32" xr:uid="{6D4974B9-6574-4EF5-9066-48E0E7AC6C95}">
      <formula1>0</formula1>
      <formula2>100</formula2>
    </dataValidation>
    <dataValidation allowBlank="1" showInputMessage="1" showErrorMessage="1" prompt="Input the approved Work Readiness budget amount found in Exhibit A of current contract. " sqref="G11" xr:uid="{3E9392C7-72F6-40B6-A569-2E363E279A49}"/>
    <dataValidation allowBlank="1" showInputMessage="1" showErrorMessage="1" prompt="Input the expended amount of the Work Readiness budget. This should be the same as what was reported in line 6 of the monthly expenditure report under &quot;Cumulative.&quot;" sqref="G12" xr:uid="{8832B8BB-A8E0-4B29-9A7F-70D4280445C1}"/>
    <dataValidation allowBlank="1" showInputMessage="1" showErrorMessage="1" prompt="For BIL CPU estimating purposes Input the average Annual DOE Contract CPU for this program year.  This is found in the final expenditure report.  Note:   Max BIL CPU threshold $8,009" sqref="B21:B23" xr:uid="{11871D81-6D4F-4E3E-8496-A42137990B81}"/>
    <dataValidation type="list" allowBlank="1" showInputMessage="1" showErrorMessage="1" sqref="A21:A23" xr:uid="{2F955E93-1FA7-4BEA-B6D2-E43E99BD6A0B}">
      <formula1>"PY22, PY23, PY24, PY25, PY26, PY27, PY28, PY29"</formula1>
    </dataValidation>
    <dataValidation type="list" allowBlank="1" showInputMessage="1" showErrorMessage="1" prompt="Select current program year" sqref="F8" xr:uid="{EBB4109E-155B-43B2-9614-A838D447A5AF}">
      <formula1>"PY24, PY25, PY26, PY27, PY28, PY29, PY30, PY31"</formula1>
    </dataValidation>
  </dataValidation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8"/>
  <sheetViews>
    <sheetView zoomScaleNormal="100" workbookViewId="0">
      <selection activeCell="G2" sqref="G2"/>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8.85546875" style="9" customWidth="1"/>
    <col min="8" max="8" width="13.42578125" style="9" bestFit="1" customWidth="1"/>
    <col min="9" max="9" width="13.42578125" style="9" customWidth="1"/>
    <col min="10" max="16384" width="9.140625" style="9"/>
  </cols>
  <sheetData>
    <row r="1" spans="1:8" ht="2.25" customHeight="1" x14ac:dyDescent="0.25">
      <c r="A1" s="51" t="s">
        <v>15</v>
      </c>
      <c r="B1" s="52"/>
      <c r="C1" s="52"/>
      <c r="D1" s="52"/>
      <c r="E1" s="52"/>
      <c r="F1" s="52"/>
      <c r="G1" s="52"/>
      <c r="H1" s="53"/>
    </row>
    <row r="2" spans="1:8" ht="15" customHeight="1" x14ac:dyDescent="0.25">
      <c r="A2" s="228" t="s">
        <v>130</v>
      </c>
      <c r="B2" s="228"/>
      <c r="C2" s="228"/>
      <c r="D2" s="228"/>
      <c r="E2" s="228"/>
      <c r="F2" s="228"/>
      <c r="G2" s="350" t="s">
        <v>131</v>
      </c>
      <c r="H2" s="59"/>
    </row>
    <row r="3" spans="1:8" ht="19.5" x14ac:dyDescent="0.25">
      <c r="A3" s="222" t="s">
        <v>74</v>
      </c>
      <c r="B3" s="273"/>
      <c r="C3" s="273"/>
      <c r="D3" s="273"/>
      <c r="E3" s="273"/>
      <c r="F3" s="273"/>
      <c r="G3" s="273"/>
      <c r="H3" s="288"/>
    </row>
    <row r="4" spans="1:8" ht="19.5" x14ac:dyDescent="0.25">
      <c r="A4" s="225" t="s">
        <v>11</v>
      </c>
      <c r="B4" s="274"/>
      <c r="C4" s="274"/>
      <c r="D4" s="274"/>
      <c r="E4" s="274"/>
      <c r="F4" s="274"/>
      <c r="G4" s="274"/>
      <c r="H4" s="288"/>
    </row>
    <row r="5" spans="1:8" s="10" customFormat="1" ht="13.15" customHeight="1" x14ac:dyDescent="0.25">
      <c r="A5" s="275" t="s">
        <v>12</v>
      </c>
      <c r="B5" s="276"/>
      <c r="C5" s="276"/>
      <c r="D5" s="276"/>
      <c r="E5" s="276"/>
      <c r="F5" s="276"/>
      <c r="G5" s="276"/>
      <c r="H5" s="288"/>
    </row>
    <row r="6" spans="1:8" s="10" customFormat="1" ht="36.75" customHeight="1" x14ac:dyDescent="0.25">
      <c r="A6" s="277" t="s">
        <v>64</v>
      </c>
      <c r="B6" s="278"/>
      <c r="C6" s="278"/>
      <c r="D6" s="278"/>
      <c r="E6" s="278"/>
      <c r="F6" s="278"/>
      <c r="G6" s="278"/>
      <c r="H6" s="288"/>
    </row>
    <row r="7" spans="1:8" s="10" customFormat="1" ht="13.15" customHeight="1" x14ac:dyDescent="0.25">
      <c r="A7" s="1" t="s">
        <v>16</v>
      </c>
      <c r="B7" s="2"/>
      <c r="C7" s="279"/>
      <c r="D7" s="280"/>
      <c r="E7" s="280"/>
      <c r="F7" s="280"/>
      <c r="G7" s="280"/>
      <c r="H7" s="288"/>
    </row>
    <row r="8" spans="1:8" s="10" customFormat="1" ht="13.15" customHeight="1" x14ac:dyDescent="0.25">
      <c r="A8" s="11" t="s">
        <v>5</v>
      </c>
      <c r="B8" s="12"/>
      <c r="C8" s="11" t="s">
        <v>6</v>
      </c>
      <c r="D8" s="13" t="s">
        <v>128</v>
      </c>
      <c r="E8" s="11" t="s">
        <v>7</v>
      </c>
      <c r="F8" s="14" t="s">
        <v>87</v>
      </c>
      <c r="G8" s="66"/>
      <c r="H8" s="288"/>
    </row>
    <row r="9" spans="1:8" ht="19.5" x14ac:dyDescent="0.25">
      <c r="A9" s="212" t="s">
        <v>68</v>
      </c>
      <c r="B9" s="271"/>
      <c r="C9" s="271"/>
      <c r="D9" s="271"/>
      <c r="E9" s="271"/>
      <c r="F9" s="271"/>
      <c r="G9" s="271"/>
      <c r="H9" s="289"/>
    </row>
    <row r="10" spans="1:8" s="10" customFormat="1" ht="38.25" x14ac:dyDescent="0.25">
      <c r="A10" s="15"/>
      <c r="B10" s="16" t="s">
        <v>3</v>
      </c>
      <c r="C10" s="48" t="s">
        <v>50</v>
      </c>
      <c r="D10" s="49" t="s">
        <v>51</v>
      </c>
      <c r="E10" s="16" t="s">
        <v>17</v>
      </c>
      <c r="F10" s="16" t="s">
        <v>18</v>
      </c>
      <c r="G10" s="16" t="s">
        <v>46</v>
      </c>
      <c r="H10" s="16" t="s">
        <v>0</v>
      </c>
    </row>
    <row r="11" spans="1:8" s="10" customFormat="1" ht="12.75" x14ac:dyDescent="0.25">
      <c r="A11" s="11" t="s">
        <v>8</v>
      </c>
      <c r="B11" s="5"/>
      <c r="C11" s="5"/>
      <c r="D11" s="5"/>
      <c r="E11" s="5"/>
      <c r="F11" s="5"/>
      <c r="G11" s="5"/>
      <c r="H11" s="17">
        <f>SUM(B11:G11)</f>
        <v>0</v>
      </c>
    </row>
    <row r="12" spans="1:8" s="10" customFormat="1" ht="12.75" x14ac:dyDescent="0.25">
      <c r="A12" s="11" t="s">
        <v>1</v>
      </c>
      <c r="B12" s="5"/>
      <c r="C12" s="5"/>
      <c r="D12" s="5"/>
      <c r="E12" s="5"/>
      <c r="F12" s="5"/>
      <c r="G12" s="5"/>
      <c r="H12" s="17">
        <f>SUM(B12:G12)</f>
        <v>0</v>
      </c>
    </row>
    <row r="13" spans="1:8" s="10" customFormat="1" ht="12.75" x14ac:dyDescent="0.25">
      <c r="A13" s="18" t="s">
        <v>4</v>
      </c>
      <c r="B13" s="19">
        <f>IFERROR(B12/$H$12,0)</f>
        <v>0</v>
      </c>
      <c r="C13" s="46">
        <f>IFERROR(C12/H12,0)</f>
        <v>0</v>
      </c>
      <c r="D13" s="46">
        <f>IFERROR(D12/H12,0)</f>
        <v>0</v>
      </c>
      <c r="E13" s="20">
        <f>IFERROR(E12/H12,0)</f>
        <v>0</v>
      </c>
      <c r="F13" s="19">
        <f>IFERROR(F12/(E12+F12),0)</f>
        <v>0</v>
      </c>
      <c r="G13" s="20">
        <f>IFERROR(G12/H12,0)</f>
        <v>0</v>
      </c>
      <c r="H13" s="20">
        <f>IFERROR(H12/H11,0)</f>
        <v>0</v>
      </c>
    </row>
    <row r="14" spans="1:8" s="10" customFormat="1" ht="25.5" x14ac:dyDescent="0.25">
      <c r="A14" s="18" t="s">
        <v>2</v>
      </c>
      <c r="B14" s="17">
        <f t="shared" ref="B14:H14" si="0">B11-B12</f>
        <v>0</v>
      </c>
      <c r="C14" s="47">
        <f t="shared" si="0"/>
        <v>0</v>
      </c>
      <c r="D14" s="47">
        <f t="shared" si="0"/>
        <v>0</v>
      </c>
      <c r="E14" s="17">
        <f t="shared" si="0"/>
        <v>0</v>
      </c>
      <c r="F14" s="17">
        <f t="shared" si="0"/>
        <v>0</v>
      </c>
      <c r="G14" s="17">
        <f t="shared" si="0"/>
        <v>0</v>
      </c>
      <c r="H14" s="17">
        <f t="shared" si="0"/>
        <v>0</v>
      </c>
    </row>
    <row r="15" spans="1:8" ht="25.5" customHeight="1" x14ac:dyDescent="0.25">
      <c r="A15" s="212" t="s">
        <v>10</v>
      </c>
      <c r="B15" s="271"/>
      <c r="C15" s="271"/>
      <c r="D15" s="271"/>
      <c r="E15" s="271"/>
      <c r="F15" s="271"/>
      <c r="G15" s="271"/>
      <c r="H15" s="62"/>
    </row>
    <row r="16" spans="1:8" s="10" customFormat="1" ht="39.6" customHeight="1" x14ac:dyDescent="0.25">
      <c r="A16" s="3" t="s">
        <v>36</v>
      </c>
      <c r="B16" s="4"/>
      <c r="C16" s="37" t="s">
        <v>37</v>
      </c>
      <c r="D16" s="6"/>
      <c r="E16" s="37" t="s">
        <v>54</v>
      </c>
      <c r="F16" s="38">
        <f>IFERROR(B18/C18,0)</f>
        <v>0</v>
      </c>
      <c r="G16" s="281"/>
      <c r="H16" s="140"/>
    </row>
    <row r="17" spans="1:11" s="10" customFormat="1" ht="52.9" customHeight="1" x14ac:dyDescent="0.25">
      <c r="A17" s="3" t="s">
        <v>52</v>
      </c>
      <c r="B17" s="37" t="s">
        <v>53</v>
      </c>
      <c r="C17" s="37" t="s">
        <v>70</v>
      </c>
      <c r="D17" s="39" t="s">
        <v>47</v>
      </c>
      <c r="E17" s="37" t="s">
        <v>55</v>
      </c>
      <c r="F17" s="37" t="s">
        <v>56</v>
      </c>
      <c r="G17" s="282"/>
      <c r="H17" s="140"/>
    </row>
    <row r="18" spans="1:11" s="10" customFormat="1" x14ac:dyDescent="0.25">
      <c r="A18" s="26">
        <f>E12</f>
        <v>0</v>
      </c>
      <c r="B18" s="40">
        <f>E14</f>
        <v>0</v>
      </c>
      <c r="C18" s="40">
        <f>IFERROR(A18/D16,0)</f>
        <v>0</v>
      </c>
      <c r="D18" s="55">
        <f>IFERROR(B18/B16,0)</f>
        <v>0</v>
      </c>
      <c r="E18" s="38">
        <f>IFERROR(F16/B16,0)</f>
        <v>0</v>
      </c>
      <c r="F18" s="42">
        <f>IFERROR(E18/4,0)</f>
        <v>0</v>
      </c>
      <c r="G18" s="283"/>
      <c r="H18" s="140"/>
    </row>
    <row r="19" spans="1:11" ht="24.75" customHeight="1" x14ac:dyDescent="0.25">
      <c r="A19" s="212" t="s">
        <v>69</v>
      </c>
      <c r="B19" s="271"/>
      <c r="C19" s="271"/>
      <c r="D19" s="271"/>
      <c r="E19" s="271"/>
      <c r="F19" s="271"/>
      <c r="G19" s="271"/>
      <c r="H19" s="140"/>
    </row>
    <row r="20" spans="1:11" s="10" customFormat="1" ht="39.6" customHeight="1" x14ac:dyDescent="0.25">
      <c r="A20" s="21"/>
      <c r="B20" s="16" t="s">
        <v>19</v>
      </c>
      <c r="C20" s="16" t="s">
        <v>40</v>
      </c>
      <c r="D20" s="16" t="s">
        <v>80</v>
      </c>
      <c r="E20" s="16" t="s">
        <v>39</v>
      </c>
      <c r="F20" s="16" t="s">
        <v>44</v>
      </c>
      <c r="G20" s="284"/>
      <c r="H20" s="140"/>
    </row>
    <row r="21" spans="1:11" s="10" customFormat="1" x14ac:dyDescent="0.25">
      <c r="A21" s="7" t="s">
        <v>85</v>
      </c>
      <c r="B21" s="43"/>
      <c r="C21" s="44">
        <f>IFERROR(AVERAGE(B21:B23),0)</f>
        <v>0</v>
      </c>
      <c r="D21" s="22">
        <f>IFERROR(E11/C21,0)</f>
        <v>0</v>
      </c>
      <c r="E21" s="45">
        <f>D21/24</f>
        <v>0</v>
      </c>
      <c r="F21" s="44">
        <f>E11/12</f>
        <v>0</v>
      </c>
      <c r="G21" s="285"/>
      <c r="H21" s="140"/>
    </row>
    <row r="22" spans="1:11" s="10" customFormat="1" ht="39.6" customHeight="1" x14ac:dyDescent="0.25">
      <c r="A22" s="7" t="s">
        <v>126</v>
      </c>
      <c r="B22" s="43"/>
      <c r="C22" s="16" t="s">
        <v>42</v>
      </c>
      <c r="D22" s="23" t="s">
        <v>81</v>
      </c>
      <c r="E22" s="23" t="s">
        <v>43</v>
      </c>
      <c r="F22" s="23" t="s">
        <v>44</v>
      </c>
      <c r="G22" s="285"/>
      <c r="H22" s="140"/>
    </row>
    <row r="23" spans="1:11" s="10" customFormat="1" x14ac:dyDescent="0.25">
      <c r="A23" s="7" t="s">
        <v>129</v>
      </c>
      <c r="B23" s="43"/>
      <c r="C23" s="54"/>
      <c r="D23" s="22">
        <f>IFERROR(E11/C23,0)</f>
        <v>0</v>
      </c>
      <c r="E23" s="24">
        <f>D23/24</f>
        <v>0</v>
      </c>
      <c r="F23" s="25">
        <f>E11/12</f>
        <v>0</v>
      </c>
      <c r="G23" s="286"/>
      <c r="H23" s="140"/>
    </row>
    <row r="24" spans="1:11" ht="15.6" customHeight="1" x14ac:dyDescent="0.25">
      <c r="A24" s="27"/>
      <c r="B24" s="220" t="s">
        <v>20</v>
      </c>
      <c r="C24" s="221"/>
      <c r="D24" s="220" t="s">
        <v>82</v>
      </c>
      <c r="E24" s="221"/>
      <c r="F24" s="220" t="s">
        <v>62</v>
      </c>
      <c r="G24" s="287"/>
      <c r="H24" s="272" t="s">
        <v>83</v>
      </c>
      <c r="I24" s="272" t="s">
        <v>84</v>
      </c>
    </row>
    <row r="25" spans="1:11" ht="25.5" x14ac:dyDescent="0.25">
      <c r="A25" s="34" t="s">
        <v>45</v>
      </c>
      <c r="B25" s="36" t="s">
        <v>33</v>
      </c>
      <c r="C25" s="16" t="s">
        <v>17</v>
      </c>
      <c r="D25" s="36" t="s">
        <v>33</v>
      </c>
      <c r="E25" s="16" t="s">
        <v>17</v>
      </c>
      <c r="F25" s="36" t="s">
        <v>33</v>
      </c>
      <c r="G25" s="63" t="s">
        <v>17</v>
      </c>
      <c r="H25" s="272"/>
      <c r="I25" s="272"/>
    </row>
    <row r="26" spans="1:11" ht="14.45" customHeight="1" x14ac:dyDescent="0.25">
      <c r="A26" s="141">
        <v>45108</v>
      </c>
      <c r="C26" s="29"/>
      <c r="E26" s="29"/>
      <c r="F26" s="32">
        <f>IFERROR(D27/B27,0)</f>
        <v>0</v>
      </c>
      <c r="G26" s="64">
        <f t="shared" ref="G26:G37" si="1">IFERROR(E26/C26,0)</f>
        <v>0</v>
      </c>
      <c r="H26" s="303" t="s">
        <v>125</v>
      </c>
      <c r="I26" s="303"/>
    </row>
    <row r="27" spans="1:11" x14ac:dyDescent="0.25">
      <c r="A27" s="35" t="s">
        <v>27</v>
      </c>
      <c r="B27" s="28"/>
      <c r="C27" s="29"/>
      <c r="D27" s="28"/>
      <c r="E27" s="29"/>
      <c r="F27" s="32">
        <f>IFERROR(#REF!/#REF!,0)</f>
        <v>0</v>
      </c>
      <c r="G27" s="64">
        <f t="shared" si="1"/>
        <v>0</v>
      </c>
      <c r="H27" s="303"/>
      <c r="I27" s="303"/>
    </row>
    <row r="28" spans="1:11" x14ac:dyDescent="0.25">
      <c r="A28" s="35" t="s">
        <v>28</v>
      </c>
      <c r="B28" s="28"/>
      <c r="C28" s="29"/>
      <c r="D28" s="28"/>
      <c r="E28" s="29"/>
      <c r="F28" s="32">
        <f t="shared" ref="F28:G43" si="2">IFERROR(D28/B28,0)</f>
        <v>0</v>
      </c>
      <c r="G28" s="64">
        <f t="shared" si="1"/>
        <v>0</v>
      </c>
      <c r="H28" s="303"/>
      <c r="I28" s="303"/>
    </row>
    <row r="29" spans="1:11" x14ac:dyDescent="0.25">
      <c r="A29" s="35" t="s">
        <v>29</v>
      </c>
      <c r="B29" s="28"/>
      <c r="C29" s="29"/>
      <c r="D29" s="28"/>
      <c r="E29" s="29"/>
      <c r="F29" s="32">
        <f t="shared" si="2"/>
        <v>0</v>
      </c>
      <c r="G29" s="64">
        <f t="shared" si="1"/>
        <v>0</v>
      </c>
      <c r="H29" s="303"/>
      <c r="I29" s="303"/>
    </row>
    <row r="30" spans="1:11" x14ac:dyDescent="0.25">
      <c r="A30" s="35" t="s">
        <v>30</v>
      </c>
      <c r="B30" s="28"/>
      <c r="C30" s="29"/>
      <c r="D30" s="28"/>
      <c r="E30" s="29"/>
      <c r="F30" s="32">
        <f t="shared" si="2"/>
        <v>0</v>
      </c>
      <c r="G30" s="32">
        <f t="shared" si="1"/>
        <v>0</v>
      </c>
      <c r="H30" s="303"/>
      <c r="I30" s="303"/>
      <c r="K30" s="67"/>
    </row>
    <row r="31" spans="1:11" x14ac:dyDescent="0.25">
      <c r="A31" s="35" t="s">
        <v>31</v>
      </c>
      <c r="B31" s="28"/>
      <c r="C31" s="29"/>
      <c r="D31" s="28"/>
      <c r="E31" s="29"/>
      <c r="F31" s="32">
        <f t="shared" si="2"/>
        <v>0</v>
      </c>
      <c r="G31" s="32">
        <f t="shared" si="1"/>
        <v>0</v>
      </c>
      <c r="H31" s="303"/>
      <c r="I31" s="303"/>
      <c r="J31" s="65" t="s">
        <v>75</v>
      </c>
      <c r="K31" s="67"/>
    </row>
    <row r="32" spans="1:11" ht="14.45" customHeight="1" x14ac:dyDescent="0.25">
      <c r="A32" s="141">
        <v>45292</v>
      </c>
      <c r="B32" s="28"/>
      <c r="C32" s="29"/>
      <c r="D32" s="28"/>
      <c r="E32" s="29"/>
      <c r="F32" s="32">
        <f t="shared" si="2"/>
        <v>0</v>
      </c>
      <c r="G32" s="32">
        <f t="shared" si="1"/>
        <v>0</v>
      </c>
      <c r="H32" s="303"/>
      <c r="I32" s="303"/>
      <c r="K32" s="67"/>
    </row>
    <row r="33" spans="1:12" x14ac:dyDescent="0.25">
      <c r="A33" s="35" t="s">
        <v>21</v>
      </c>
      <c r="B33" s="28"/>
      <c r="C33" s="29"/>
      <c r="D33" s="28"/>
      <c r="E33" s="29"/>
      <c r="F33" s="32">
        <f t="shared" si="2"/>
        <v>0</v>
      </c>
      <c r="G33" s="32">
        <f t="shared" si="1"/>
        <v>0</v>
      </c>
      <c r="H33" s="303"/>
      <c r="I33" s="303"/>
      <c r="K33" s="67"/>
    </row>
    <row r="34" spans="1:12" x14ac:dyDescent="0.25">
      <c r="A34" s="35" t="s">
        <v>22</v>
      </c>
      <c r="B34" s="28"/>
      <c r="C34" s="29"/>
      <c r="D34" s="28"/>
      <c r="E34" s="29"/>
      <c r="F34" s="32">
        <f t="shared" si="2"/>
        <v>0</v>
      </c>
      <c r="G34" s="32">
        <f t="shared" si="1"/>
        <v>0</v>
      </c>
      <c r="H34" s="303"/>
      <c r="I34" s="303"/>
      <c r="K34" s="67">
        <f>SUM(B27:B35)</f>
        <v>0</v>
      </c>
      <c r="L34" s="67">
        <f>SUM(D26:D35)</f>
        <v>0</v>
      </c>
    </row>
    <row r="35" spans="1:12" x14ac:dyDescent="0.25">
      <c r="A35" s="35" t="s">
        <v>23</v>
      </c>
      <c r="B35" s="28"/>
      <c r="C35" s="29"/>
      <c r="D35" s="28"/>
      <c r="E35" s="29"/>
      <c r="F35" s="32">
        <f t="shared" si="2"/>
        <v>0</v>
      </c>
      <c r="G35" s="32">
        <f t="shared" si="1"/>
        <v>0</v>
      </c>
      <c r="H35" s="30" t="str">
        <f>IF(K34&gt;=K35,"Yes", "No")</f>
        <v>Yes</v>
      </c>
      <c r="I35" s="30" t="str">
        <f>IF(L34&gt;=K35,"Yes", "No")</f>
        <v>Yes</v>
      </c>
      <c r="J35" s="9" t="s">
        <v>75</v>
      </c>
      <c r="K35" s="67">
        <f>B74*0.1</f>
        <v>0</v>
      </c>
    </row>
    <row r="36" spans="1:12" ht="14.45" customHeight="1" x14ac:dyDescent="0.25">
      <c r="A36" s="35" t="s">
        <v>24</v>
      </c>
      <c r="B36" s="28"/>
      <c r="C36" s="29"/>
      <c r="D36" s="28"/>
      <c r="E36" s="29"/>
      <c r="F36" s="32">
        <f t="shared" si="2"/>
        <v>0</v>
      </c>
      <c r="G36" s="32">
        <f t="shared" si="1"/>
        <v>0</v>
      </c>
      <c r="H36" s="303" t="s">
        <v>122</v>
      </c>
      <c r="I36" s="303"/>
      <c r="K36" s="67"/>
    </row>
    <row r="37" spans="1:12" x14ac:dyDescent="0.25">
      <c r="A37" s="35" t="s">
        <v>25</v>
      </c>
      <c r="B37" s="28"/>
      <c r="C37" s="29"/>
      <c r="D37" s="28"/>
      <c r="E37" s="29"/>
      <c r="F37" s="32">
        <f t="shared" si="2"/>
        <v>0</v>
      </c>
      <c r="G37" s="32">
        <f t="shared" si="1"/>
        <v>0</v>
      </c>
      <c r="H37" s="303"/>
      <c r="I37" s="303"/>
      <c r="K37" s="67"/>
    </row>
    <row r="38" spans="1:12" x14ac:dyDescent="0.25">
      <c r="A38" s="35" t="s">
        <v>26</v>
      </c>
      <c r="B38" s="28"/>
      <c r="C38" s="29"/>
      <c r="D38" s="28"/>
      <c r="E38" s="29"/>
      <c r="F38" s="32">
        <f t="shared" si="2"/>
        <v>0</v>
      </c>
      <c r="G38" s="32">
        <f t="shared" si="2"/>
        <v>0</v>
      </c>
      <c r="H38" s="303"/>
      <c r="I38" s="303"/>
      <c r="K38" s="67"/>
    </row>
    <row r="39" spans="1:12" x14ac:dyDescent="0.25">
      <c r="A39" s="35" t="s">
        <v>27</v>
      </c>
      <c r="B39" s="28"/>
      <c r="C39" s="29"/>
      <c r="D39" s="28"/>
      <c r="E39" s="29"/>
      <c r="F39" s="32">
        <f t="shared" si="2"/>
        <v>0</v>
      </c>
      <c r="G39" s="32">
        <f t="shared" si="2"/>
        <v>0</v>
      </c>
      <c r="H39" s="303"/>
      <c r="I39" s="303"/>
      <c r="K39" s="67"/>
    </row>
    <row r="40" spans="1:12" ht="15" customHeight="1" x14ac:dyDescent="0.25">
      <c r="A40" s="35" t="s">
        <v>28</v>
      </c>
      <c r="B40" s="28"/>
      <c r="C40" s="29"/>
      <c r="D40" s="28"/>
      <c r="E40" s="29"/>
      <c r="F40" s="32">
        <f t="shared" si="2"/>
        <v>0</v>
      </c>
      <c r="G40" s="32">
        <f t="shared" si="2"/>
        <v>0</v>
      </c>
      <c r="H40" s="303"/>
      <c r="I40" s="303"/>
      <c r="K40" s="67"/>
    </row>
    <row r="41" spans="1:12" ht="14.45" customHeight="1" x14ac:dyDescent="0.25">
      <c r="A41" s="35" t="s">
        <v>29</v>
      </c>
      <c r="B41" s="28"/>
      <c r="C41" s="29"/>
      <c r="D41" s="28"/>
      <c r="E41" s="29"/>
      <c r="F41" s="32">
        <f t="shared" si="2"/>
        <v>0</v>
      </c>
      <c r="G41" s="32">
        <f t="shared" si="2"/>
        <v>0</v>
      </c>
      <c r="H41" s="303"/>
      <c r="I41" s="303"/>
      <c r="K41" s="67"/>
    </row>
    <row r="42" spans="1:12" x14ac:dyDescent="0.25">
      <c r="A42" s="35" t="s">
        <v>30</v>
      </c>
      <c r="B42" s="28"/>
      <c r="C42" s="29"/>
      <c r="D42" s="28"/>
      <c r="E42" s="29"/>
      <c r="F42" s="32">
        <f t="shared" si="2"/>
        <v>0</v>
      </c>
      <c r="G42" s="32">
        <f t="shared" si="2"/>
        <v>0</v>
      </c>
      <c r="H42" s="303"/>
      <c r="I42" s="303"/>
      <c r="K42" s="67"/>
      <c r="L42" s="67">
        <f>SUM(D26:D43)</f>
        <v>0</v>
      </c>
    </row>
    <row r="43" spans="1:12" x14ac:dyDescent="0.25">
      <c r="A43" s="35" t="s">
        <v>31</v>
      </c>
      <c r="B43" s="28"/>
      <c r="C43" s="29"/>
      <c r="D43" s="28"/>
      <c r="E43" s="29"/>
      <c r="F43" s="32">
        <f t="shared" si="2"/>
        <v>0</v>
      </c>
      <c r="G43" s="32">
        <f t="shared" si="2"/>
        <v>0</v>
      </c>
      <c r="H43" s="303"/>
      <c r="I43" s="303"/>
      <c r="K43" s="67">
        <f>SUM(B27:B44)</f>
        <v>0</v>
      </c>
      <c r="L43" s="67">
        <f>SUM(D26:D44)</f>
        <v>0</v>
      </c>
    </row>
    <row r="44" spans="1:12" ht="15" customHeight="1" x14ac:dyDescent="0.25">
      <c r="A44" s="141">
        <v>45658</v>
      </c>
      <c r="B44" s="28"/>
      <c r="C44" s="29"/>
      <c r="D44" s="28"/>
      <c r="E44" s="29"/>
      <c r="F44" s="32">
        <f t="shared" ref="F44:G61" si="3">IFERROR(D44/B44,0)</f>
        <v>0</v>
      </c>
      <c r="G44" s="32">
        <f t="shared" si="3"/>
        <v>0</v>
      </c>
      <c r="H44" s="30" t="str">
        <f>IF(K43&gt;=K44,"Yes", "No")</f>
        <v>Yes</v>
      </c>
      <c r="I44" s="30" t="str">
        <f>IF(L43&gt;=K44,"Yes", "No")</f>
        <v>Yes</v>
      </c>
      <c r="K44" s="67">
        <f>B74*0.25</f>
        <v>0</v>
      </c>
    </row>
    <row r="45" spans="1:12" x14ac:dyDescent="0.25">
      <c r="A45" s="35" t="s">
        <v>21</v>
      </c>
      <c r="B45" s="28"/>
      <c r="C45" s="29"/>
      <c r="D45" s="28"/>
      <c r="E45" s="29"/>
      <c r="F45" s="32">
        <f t="shared" si="3"/>
        <v>0</v>
      </c>
      <c r="G45" s="32">
        <f t="shared" si="3"/>
        <v>0</v>
      </c>
      <c r="H45" s="303" t="s">
        <v>123</v>
      </c>
      <c r="I45" s="303"/>
      <c r="K45" s="67"/>
    </row>
    <row r="46" spans="1:12" x14ac:dyDescent="0.25">
      <c r="A46" s="35" t="s">
        <v>22</v>
      </c>
      <c r="B46" s="28"/>
      <c r="C46" s="29"/>
      <c r="D46" s="28"/>
      <c r="E46" s="29"/>
      <c r="F46" s="32">
        <f t="shared" si="3"/>
        <v>0</v>
      </c>
      <c r="G46" s="32">
        <f t="shared" si="3"/>
        <v>0</v>
      </c>
      <c r="H46" s="303"/>
      <c r="I46" s="303"/>
      <c r="K46" s="67"/>
    </row>
    <row r="47" spans="1:12" x14ac:dyDescent="0.25">
      <c r="A47" s="35" t="s">
        <v>23</v>
      </c>
      <c r="B47" s="28"/>
      <c r="C47" s="29"/>
      <c r="D47" s="28"/>
      <c r="E47" s="29"/>
      <c r="F47" s="32">
        <f t="shared" si="3"/>
        <v>0</v>
      </c>
      <c r="G47" s="32">
        <f t="shared" si="3"/>
        <v>0</v>
      </c>
      <c r="H47" s="303"/>
      <c r="I47" s="303"/>
      <c r="K47" s="67"/>
    </row>
    <row r="48" spans="1:12" ht="15" customHeight="1" x14ac:dyDescent="0.25">
      <c r="A48" s="35" t="s">
        <v>24</v>
      </c>
      <c r="B48" s="28"/>
      <c r="C48" s="29"/>
      <c r="D48" s="28"/>
      <c r="E48" s="29"/>
      <c r="F48" s="32">
        <f t="shared" si="3"/>
        <v>0</v>
      </c>
      <c r="G48" s="32">
        <f t="shared" si="3"/>
        <v>0</v>
      </c>
      <c r="H48" s="303"/>
      <c r="I48" s="303"/>
    </row>
    <row r="49" spans="1:12" x14ac:dyDescent="0.25">
      <c r="A49" s="35" t="s">
        <v>25</v>
      </c>
      <c r="B49" s="28"/>
      <c r="C49" s="29"/>
      <c r="D49" s="28"/>
      <c r="E49" s="29"/>
      <c r="F49" s="32">
        <f t="shared" si="3"/>
        <v>0</v>
      </c>
      <c r="G49" s="32">
        <f t="shared" si="3"/>
        <v>0</v>
      </c>
      <c r="H49" s="303"/>
      <c r="I49" s="303"/>
    </row>
    <row r="50" spans="1:12" x14ac:dyDescent="0.25">
      <c r="A50" s="35" t="s">
        <v>26</v>
      </c>
      <c r="B50" s="28"/>
      <c r="C50" s="29"/>
      <c r="D50" s="28"/>
      <c r="E50" s="29"/>
      <c r="F50" s="32">
        <f t="shared" si="3"/>
        <v>0</v>
      </c>
      <c r="G50" s="32">
        <f t="shared" si="3"/>
        <v>0</v>
      </c>
      <c r="H50" s="303"/>
      <c r="I50" s="303"/>
      <c r="K50" s="67"/>
    </row>
    <row r="51" spans="1:12" x14ac:dyDescent="0.25">
      <c r="A51" s="35" t="s">
        <v>27</v>
      </c>
      <c r="B51" s="28"/>
      <c r="C51" s="29"/>
      <c r="D51" s="28"/>
      <c r="E51" s="29"/>
      <c r="F51" s="32">
        <f t="shared" si="3"/>
        <v>0</v>
      </c>
      <c r="G51" s="32">
        <f t="shared" si="3"/>
        <v>0</v>
      </c>
      <c r="H51" s="303"/>
      <c r="I51" s="303"/>
      <c r="K51" s="67"/>
    </row>
    <row r="52" spans="1:12" x14ac:dyDescent="0.25">
      <c r="A52" s="35" t="s">
        <v>28</v>
      </c>
      <c r="B52" s="28"/>
      <c r="C52" s="29"/>
      <c r="D52" s="28"/>
      <c r="E52" s="29"/>
      <c r="F52" s="32">
        <f t="shared" si="3"/>
        <v>0</v>
      </c>
      <c r="G52" s="32">
        <f t="shared" si="3"/>
        <v>0</v>
      </c>
      <c r="H52" s="303"/>
      <c r="I52" s="303"/>
      <c r="K52" s="67"/>
    </row>
    <row r="53" spans="1:12" ht="14.45" customHeight="1" x14ac:dyDescent="0.25">
      <c r="A53" s="35" t="s">
        <v>29</v>
      </c>
      <c r="B53" s="28"/>
      <c r="C53" s="29"/>
      <c r="D53" s="28"/>
      <c r="E53" s="29"/>
      <c r="F53" s="32">
        <f t="shared" si="3"/>
        <v>0</v>
      </c>
      <c r="G53" s="32">
        <f t="shared" si="3"/>
        <v>0</v>
      </c>
      <c r="H53" s="303"/>
      <c r="I53" s="303"/>
      <c r="K53" s="67">
        <f>SUM(B27:B54)</f>
        <v>0</v>
      </c>
      <c r="L53" s="67">
        <f>SUM(D26:D54)</f>
        <v>0</v>
      </c>
    </row>
    <row r="54" spans="1:12" x14ac:dyDescent="0.25">
      <c r="A54" s="35" t="s">
        <v>30</v>
      </c>
      <c r="B54" s="28"/>
      <c r="C54" s="29"/>
      <c r="D54" s="28"/>
      <c r="E54" s="29"/>
      <c r="F54" s="32">
        <f t="shared" si="3"/>
        <v>0</v>
      </c>
      <c r="G54" s="32">
        <f t="shared" si="3"/>
        <v>0</v>
      </c>
      <c r="H54" s="30" t="str">
        <f>IF(K53&gt;=K54,"Yes", "No")</f>
        <v>Yes</v>
      </c>
      <c r="I54" s="30" t="str">
        <f>IF(L53&gt;=K54,"Yes", "No")</f>
        <v>Yes</v>
      </c>
      <c r="K54" s="67">
        <f>B74*0.5</f>
        <v>0</v>
      </c>
    </row>
    <row r="55" spans="1:12" ht="15" customHeight="1" x14ac:dyDescent="0.25">
      <c r="A55" s="35" t="s">
        <v>31</v>
      </c>
      <c r="B55" s="28"/>
      <c r="C55" s="29"/>
      <c r="D55" s="28"/>
      <c r="E55" s="29"/>
      <c r="F55" s="32">
        <f t="shared" si="3"/>
        <v>0</v>
      </c>
      <c r="G55" s="32">
        <f t="shared" si="3"/>
        <v>0</v>
      </c>
      <c r="H55" s="303" t="s">
        <v>124</v>
      </c>
      <c r="I55" s="303"/>
      <c r="K55" s="67"/>
    </row>
    <row r="56" spans="1:12" x14ac:dyDescent="0.25">
      <c r="A56" s="141">
        <v>46023</v>
      </c>
      <c r="B56" s="28"/>
      <c r="C56" s="29"/>
      <c r="D56" s="28"/>
      <c r="E56" s="29"/>
      <c r="F56" s="32">
        <f t="shared" si="3"/>
        <v>0</v>
      </c>
      <c r="G56" s="32">
        <f t="shared" si="3"/>
        <v>0</v>
      </c>
      <c r="H56" s="303"/>
      <c r="I56" s="303"/>
      <c r="K56" s="67"/>
    </row>
    <row r="57" spans="1:12" x14ac:dyDescent="0.25">
      <c r="A57" s="35" t="s">
        <v>21</v>
      </c>
      <c r="B57" s="28"/>
      <c r="C57" s="29"/>
      <c r="D57" s="28"/>
      <c r="E57" s="29"/>
      <c r="F57" s="32">
        <f t="shared" si="3"/>
        <v>0</v>
      </c>
      <c r="G57" s="32">
        <f t="shared" si="3"/>
        <v>0</v>
      </c>
      <c r="H57" s="303"/>
      <c r="I57" s="303"/>
      <c r="K57" s="67"/>
    </row>
    <row r="58" spans="1:12" x14ac:dyDescent="0.25">
      <c r="A58" s="35" t="s">
        <v>22</v>
      </c>
      <c r="B58" s="28"/>
      <c r="C58" s="29"/>
      <c r="D58" s="28"/>
      <c r="E58" s="29"/>
      <c r="F58" s="32">
        <f t="shared" si="3"/>
        <v>0</v>
      </c>
      <c r="G58" s="32">
        <f t="shared" si="3"/>
        <v>0</v>
      </c>
      <c r="H58" s="303"/>
      <c r="I58" s="303"/>
    </row>
    <row r="59" spans="1:12" x14ac:dyDescent="0.25">
      <c r="A59" s="35" t="s">
        <v>23</v>
      </c>
      <c r="B59" s="28"/>
      <c r="C59" s="29"/>
      <c r="D59" s="28"/>
      <c r="E59" s="29"/>
      <c r="F59" s="32">
        <f t="shared" si="3"/>
        <v>0</v>
      </c>
      <c r="G59" s="32">
        <f t="shared" si="3"/>
        <v>0</v>
      </c>
      <c r="H59" s="303"/>
      <c r="I59" s="303"/>
    </row>
    <row r="60" spans="1:12" x14ac:dyDescent="0.25">
      <c r="A60" s="35" t="s">
        <v>24</v>
      </c>
      <c r="B60" s="28"/>
      <c r="C60" s="29"/>
      <c r="D60" s="28" t="s">
        <v>75</v>
      </c>
      <c r="E60" s="29"/>
      <c r="F60" s="32">
        <f t="shared" si="3"/>
        <v>0</v>
      </c>
      <c r="G60" s="32">
        <f t="shared" si="3"/>
        <v>0</v>
      </c>
      <c r="H60" s="303"/>
      <c r="I60" s="303"/>
    </row>
    <row r="61" spans="1:12" x14ac:dyDescent="0.25">
      <c r="A61" s="35" t="s">
        <v>25</v>
      </c>
      <c r="B61" s="28"/>
      <c r="C61" s="29"/>
      <c r="D61" s="28"/>
      <c r="E61" s="29"/>
      <c r="F61" s="32">
        <f t="shared" si="3"/>
        <v>0</v>
      </c>
      <c r="G61" s="32">
        <f t="shared" si="3"/>
        <v>0</v>
      </c>
      <c r="H61" s="303"/>
      <c r="I61" s="303"/>
    </row>
    <row r="62" spans="1:12" x14ac:dyDescent="0.25">
      <c r="A62" s="35" t="s">
        <v>26</v>
      </c>
      <c r="B62" s="28"/>
      <c r="C62" s="29"/>
      <c r="D62" s="28"/>
      <c r="E62" s="29"/>
      <c r="F62" s="32">
        <f t="shared" ref="F62:F73" si="4">IFERROR(D62/B62,0)</f>
        <v>0</v>
      </c>
      <c r="G62" s="32">
        <f t="shared" ref="G62:G73" si="5">IFERROR(E62/C62,0)</f>
        <v>0</v>
      </c>
      <c r="H62" s="303"/>
      <c r="I62" s="303"/>
      <c r="K62" s="67">
        <f>SUM(B27:B63)</f>
        <v>0</v>
      </c>
      <c r="L62" s="67">
        <f>SUM(D26:D63)</f>
        <v>0</v>
      </c>
    </row>
    <row r="63" spans="1:12" x14ac:dyDescent="0.25">
      <c r="A63" s="35" t="s">
        <v>27</v>
      </c>
      <c r="B63" s="28"/>
      <c r="C63" s="29"/>
      <c r="D63" s="28"/>
      <c r="E63" s="29"/>
      <c r="F63" s="32">
        <f t="shared" si="4"/>
        <v>0</v>
      </c>
      <c r="G63" s="32">
        <f t="shared" si="5"/>
        <v>0</v>
      </c>
      <c r="H63" s="30" t="str">
        <f>IF(K62&gt;=K63,"Yes", "No")</f>
        <v>Yes</v>
      </c>
      <c r="I63" s="30" t="str">
        <f>IF(L62&gt;=K63,"Yes", "No")</f>
        <v>Yes</v>
      </c>
      <c r="K63" s="67">
        <f>B74*0.8</f>
        <v>0</v>
      </c>
    </row>
    <row r="64" spans="1:12" x14ac:dyDescent="0.25">
      <c r="A64" s="35" t="s">
        <v>28</v>
      </c>
      <c r="B64" s="28"/>
      <c r="C64" s="29"/>
      <c r="D64" s="28"/>
      <c r="E64" s="29"/>
      <c r="F64" s="32">
        <f t="shared" si="4"/>
        <v>0</v>
      </c>
      <c r="G64" s="32">
        <f t="shared" si="5"/>
        <v>0</v>
      </c>
      <c r="H64" s="155"/>
      <c r="I64" s="155"/>
      <c r="K64" s="67"/>
    </row>
    <row r="65" spans="1:12" ht="14.45" customHeight="1" x14ac:dyDescent="0.25">
      <c r="A65" s="35" t="s">
        <v>29</v>
      </c>
      <c r="B65" s="28"/>
      <c r="C65" s="29"/>
      <c r="D65" s="28"/>
      <c r="E65" s="29"/>
      <c r="F65" s="32">
        <f t="shared" si="4"/>
        <v>0</v>
      </c>
      <c r="G65" s="32">
        <f t="shared" si="5"/>
        <v>0</v>
      </c>
      <c r="H65" s="155"/>
      <c r="I65" s="155"/>
      <c r="K65" s="67"/>
    </row>
    <row r="66" spans="1:12" x14ac:dyDescent="0.25">
      <c r="A66" s="35" t="s">
        <v>30</v>
      </c>
      <c r="B66" s="28"/>
      <c r="C66" s="29"/>
      <c r="D66" s="28"/>
      <c r="E66" s="29"/>
      <c r="F66" s="32">
        <f t="shared" si="4"/>
        <v>0</v>
      </c>
      <c r="G66" s="32">
        <f t="shared" si="5"/>
        <v>0</v>
      </c>
      <c r="H66" s="155"/>
      <c r="I66" s="155"/>
      <c r="K66" s="67"/>
    </row>
    <row r="67" spans="1:12" x14ac:dyDescent="0.25">
      <c r="A67" s="35" t="s">
        <v>31</v>
      </c>
      <c r="B67" s="28"/>
      <c r="C67" s="29"/>
      <c r="D67" s="28"/>
      <c r="E67" s="29"/>
      <c r="F67" s="32">
        <f t="shared" si="4"/>
        <v>0</v>
      </c>
      <c r="G67" s="32">
        <f t="shared" si="5"/>
        <v>0</v>
      </c>
      <c r="H67" s="155"/>
      <c r="I67" s="155"/>
      <c r="K67" s="67"/>
      <c r="L67" s="67"/>
    </row>
    <row r="68" spans="1:12" x14ac:dyDescent="0.25">
      <c r="A68" s="141">
        <v>46388</v>
      </c>
      <c r="B68" s="28"/>
      <c r="C68" s="29"/>
      <c r="D68" s="28"/>
      <c r="E68" s="29"/>
      <c r="F68" s="32">
        <f t="shared" si="4"/>
        <v>0</v>
      </c>
      <c r="G68" s="32">
        <f t="shared" si="5"/>
        <v>0</v>
      </c>
      <c r="H68" s="59"/>
      <c r="I68" s="59"/>
      <c r="K68" s="67"/>
    </row>
    <row r="69" spans="1:12" ht="15" customHeight="1" x14ac:dyDescent="0.25">
      <c r="A69" s="35" t="s">
        <v>21</v>
      </c>
      <c r="B69" s="28"/>
      <c r="C69" s="29"/>
      <c r="D69" s="28"/>
      <c r="E69" s="29"/>
      <c r="F69" s="32">
        <f t="shared" si="4"/>
        <v>0</v>
      </c>
      <c r="G69" s="32">
        <f t="shared" si="5"/>
        <v>0</v>
      </c>
      <c r="H69" s="59"/>
      <c r="I69" s="155"/>
      <c r="K69" s="67"/>
    </row>
    <row r="70" spans="1:12" x14ac:dyDescent="0.25">
      <c r="A70" s="35" t="s">
        <v>22</v>
      </c>
      <c r="B70" s="28"/>
      <c r="C70" s="29"/>
      <c r="D70" s="28"/>
      <c r="E70" s="29"/>
      <c r="F70" s="32">
        <f t="shared" si="4"/>
        <v>0</v>
      </c>
      <c r="G70" s="32">
        <f t="shared" si="5"/>
        <v>0</v>
      </c>
      <c r="H70" s="155"/>
      <c r="I70" s="155"/>
    </row>
    <row r="71" spans="1:12" x14ac:dyDescent="0.25">
      <c r="A71" s="35" t="s">
        <v>23</v>
      </c>
      <c r="B71" s="28"/>
      <c r="C71" s="29"/>
      <c r="D71" s="28"/>
      <c r="E71" s="29"/>
      <c r="F71" s="32">
        <f t="shared" si="4"/>
        <v>0</v>
      </c>
      <c r="G71" s="32">
        <f t="shared" si="5"/>
        <v>0</v>
      </c>
      <c r="H71" s="155"/>
      <c r="I71" s="155"/>
    </row>
    <row r="72" spans="1:12" x14ac:dyDescent="0.25">
      <c r="A72" s="35" t="s">
        <v>24</v>
      </c>
      <c r="B72" s="28"/>
      <c r="C72" s="29"/>
      <c r="D72" s="28" t="s">
        <v>75</v>
      </c>
      <c r="E72" s="29"/>
      <c r="F72" s="32">
        <f t="shared" si="4"/>
        <v>0</v>
      </c>
      <c r="G72" s="32">
        <f t="shared" si="5"/>
        <v>0</v>
      </c>
      <c r="H72" s="155"/>
      <c r="I72" s="155"/>
    </row>
    <row r="73" spans="1:12" x14ac:dyDescent="0.25">
      <c r="A73" s="35" t="s">
        <v>25</v>
      </c>
      <c r="B73" s="28"/>
      <c r="C73" s="29"/>
      <c r="D73" s="28"/>
      <c r="E73" s="29"/>
      <c r="F73" s="32">
        <f t="shared" si="4"/>
        <v>0</v>
      </c>
      <c r="G73" s="32">
        <f t="shared" si="5"/>
        <v>0</v>
      </c>
      <c r="H73" s="155"/>
      <c r="I73" s="155"/>
    </row>
    <row r="74" spans="1:12" x14ac:dyDescent="0.25">
      <c r="A74" s="35" t="s">
        <v>32</v>
      </c>
      <c r="B74" s="30">
        <f>SUM(B27:B73)</f>
        <v>0</v>
      </c>
      <c r="C74" s="31">
        <f>SUM(C26:C73)</f>
        <v>0</v>
      </c>
      <c r="D74" s="30">
        <f>SUM(D26:D73)</f>
        <v>0</v>
      </c>
      <c r="E74" s="31">
        <f>SUM(E26:E73)</f>
        <v>0</v>
      </c>
      <c r="F74" s="32">
        <f>IFERROR(D74/B74,0)</f>
        <v>0</v>
      </c>
      <c r="G74" s="32">
        <f>IFERROR(E74/C74,0)</f>
        <v>0</v>
      </c>
      <c r="H74" s="59"/>
    </row>
    <row r="75" spans="1:12" x14ac:dyDescent="0.25">
      <c r="A75" s="35" t="s">
        <v>35</v>
      </c>
      <c r="B75" s="30"/>
      <c r="C75" s="32">
        <f>IFERROR(C74/E11,0)</f>
        <v>0</v>
      </c>
      <c r="D75" s="30"/>
      <c r="E75" s="32">
        <f>IFERROR(E74/E11,0)</f>
        <v>0</v>
      </c>
      <c r="F75" s="30"/>
      <c r="G75" s="30"/>
      <c r="H75" s="59"/>
    </row>
    <row r="76" spans="1:12" s="10" customFormat="1" ht="25.5" customHeight="1" x14ac:dyDescent="0.25">
      <c r="A76" s="275" t="s">
        <v>13</v>
      </c>
      <c r="B76" s="276"/>
      <c r="C76" s="276"/>
      <c r="D76" s="276"/>
      <c r="E76" s="276"/>
      <c r="F76" s="276"/>
      <c r="G76" s="304"/>
      <c r="H76" s="59"/>
    </row>
    <row r="77" spans="1:12" s="10" customFormat="1" ht="67.5" customHeight="1" x14ac:dyDescent="0.25">
      <c r="A77" s="305" t="s">
        <v>63</v>
      </c>
      <c r="B77" s="306"/>
      <c r="C77" s="306"/>
      <c r="D77" s="306"/>
      <c r="E77" s="306"/>
      <c r="F77" s="306"/>
      <c r="G77" s="307"/>
      <c r="H77" s="59"/>
    </row>
    <row r="78" spans="1:12" x14ac:dyDescent="0.2">
      <c r="A78" s="238" t="s">
        <v>79</v>
      </c>
      <c r="B78" s="239"/>
      <c r="C78" s="239"/>
      <c r="D78" s="239"/>
      <c r="E78" s="239"/>
      <c r="F78" s="239"/>
      <c r="G78" s="240"/>
      <c r="H78" s="60"/>
    </row>
    <row r="79" spans="1:12" x14ac:dyDescent="0.2">
      <c r="A79" s="241" t="s">
        <v>72</v>
      </c>
      <c r="B79" s="308"/>
      <c r="C79" s="308"/>
      <c r="D79" s="308"/>
      <c r="E79" s="308"/>
      <c r="F79" s="308"/>
      <c r="G79" s="243"/>
      <c r="H79" s="60"/>
    </row>
    <row r="80" spans="1:12" x14ac:dyDescent="0.2">
      <c r="A80" s="309" t="s">
        <v>73</v>
      </c>
      <c r="B80" s="310"/>
      <c r="C80" s="310"/>
      <c r="D80" s="310"/>
      <c r="E80" s="310"/>
      <c r="F80" s="310"/>
      <c r="G80" s="311"/>
      <c r="H80" s="60"/>
    </row>
    <row r="81" spans="1:8" x14ac:dyDescent="0.2">
      <c r="A81" s="247" t="s">
        <v>76</v>
      </c>
      <c r="B81" s="300"/>
      <c r="C81" s="300"/>
      <c r="D81" s="300"/>
      <c r="E81" s="300"/>
      <c r="F81" s="300"/>
      <c r="G81" s="249"/>
      <c r="H81" s="60"/>
    </row>
    <row r="82" spans="1:8" ht="14.45" customHeight="1" x14ac:dyDescent="0.2">
      <c r="A82" s="250" t="s">
        <v>77</v>
      </c>
      <c r="B82" s="290"/>
      <c r="C82" s="290"/>
      <c r="D82" s="290"/>
      <c r="E82" s="290"/>
      <c r="F82" s="290"/>
      <c r="G82" s="291"/>
      <c r="H82" s="60"/>
    </row>
    <row r="83" spans="1:8" ht="14.45" customHeight="1" x14ac:dyDescent="0.2">
      <c r="A83" s="138"/>
      <c r="B83" s="139"/>
      <c r="C83" s="139"/>
      <c r="D83" s="139"/>
      <c r="E83" s="139"/>
      <c r="F83" s="139"/>
      <c r="G83" s="143"/>
      <c r="H83" s="60"/>
    </row>
    <row r="84" spans="1:8" ht="14.45" customHeight="1" x14ac:dyDescent="0.25">
      <c r="A84" s="247" t="s">
        <v>78</v>
      </c>
      <c r="B84" s="300"/>
      <c r="C84" s="300"/>
      <c r="D84" s="300"/>
      <c r="E84" s="300"/>
      <c r="F84" s="300"/>
      <c r="G84" s="249"/>
      <c r="H84" s="60"/>
    </row>
    <row r="85" spans="1:8" ht="14.45" customHeight="1" x14ac:dyDescent="0.25">
      <c r="A85" s="247"/>
      <c r="B85" s="300"/>
      <c r="C85" s="300"/>
      <c r="D85" s="300"/>
      <c r="E85" s="300"/>
      <c r="F85" s="300"/>
      <c r="G85" s="249"/>
      <c r="H85" s="60"/>
    </row>
    <row r="86" spans="1:8" x14ac:dyDescent="0.25">
      <c r="A86" s="56"/>
      <c r="B86" s="57"/>
      <c r="C86" s="57"/>
      <c r="D86" s="57"/>
      <c r="E86" s="57"/>
      <c r="F86" s="57"/>
      <c r="G86" s="58"/>
      <c r="H86" s="59"/>
    </row>
    <row r="87" spans="1:8" ht="14.45" customHeight="1" x14ac:dyDescent="0.25">
      <c r="A87" s="292" t="s">
        <v>65</v>
      </c>
      <c r="B87" s="293"/>
      <c r="C87" s="293"/>
      <c r="D87" s="294"/>
      <c r="E87" s="298" t="s">
        <v>66</v>
      </c>
      <c r="F87" s="259" t="s">
        <v>67</v>
      </c>
      <c r="G87" s="301"/>
      <c r="H87" s="142"/>
    </row>
    <row r="88" spans="1:8" x14ac:dyDescent="0.25">
      <c r="A88" s="295"/>
      <c r="B88" s="296"/>
      <c r="C88" s="296"/>
      <c r="D88" s="297"/>
      <c r="E88" s="299"/>
      <c r="F88" s="266"/>
      <c r="G88" s="302"/>
      <c r="H88" s="142"/>
    </row>
  </sheetData>
  <dataConsolidate/>
  <mergeCells count="32">
    <mergeCell ref="H3:H9"/>
    <mergeCell ref="A82:G82"/>
    <mergeCell ref="A87:D88"/>
    <mergeCell ref="E87:E88"/>
    <mergeCell ref="A84:G85"/>
    <mergeCell ref="F87:G88"/>
    <mergeCell ref="H26:I34"/>
    <mergeCell ref="H36:I43"/>
    <mergeCell ref="H45:I53"/>
    <mergeCell ref="H55:I62"/>
    <mergeCell ref="A81:G81"/>
    <mergeCell ref="A76:G76"/>
    <mergeCell ref="A77:G77"/>
    <mergeCell ref="A78:G78"/>
    <mergeCell ref="A79:G79"/>
    <mergeCell ref="A80:G80"/>
    <mergeCell ref="A2:F2"/>
    <mergeCell ref="A9:G9"/>
    <mergeCell ref="I24:I25"/>
    <mergeCell ref="H24:H25"/>
    <mergeCell ref="A3:G3"/>
    <mergeCell ref="A4:G4"/>
    <mergeCell ref="A5:G5"/>
    <mergeCell ref="A6:G6"/>
    <mergeCell ref="C7:G7"/>
    <mergeCell ref="A15:G15"/>
    <mergeCell ref="G16:G18"/>
    <mergeCell ref="A19:G19"/>
    <mergeCell ref="G20:G23"/>
    <mergeCell ref="B24:C24"/>
    <mergeCell ref="D24:E24"/>
    <mergeCell ref="F24:G24"/>
  </mergeCells>
  <conditionalFormatting sqref="B74">
    <cfRule type="cellIs" dxfId="18" priority="42" operator="equal">
      <formula>0</formula>
    </cfRule>
    <cfRule type="cellIs" dxfId="17" priority="43" operator="notBetween">
      <formula>$D$23</formula>
      <formula>$D$21</formula>
    </cfRule>
    <cfRule type="cellIs" dxfId="16" priority="44" operator="between">
      <formula>$D$23</formula>
      <formula>$D$21</formula>
    </cfRule>
  </conditionalFormatting>
  <conditionalFormatting sqref="D74">
    <cfRule type="cellIs" dxfId="15" priority="3" operator="equal">
      <formula>0</formula>
    </cfRule>
    <cfRule type="cellIs" dxfId="14" priority="4" operator="notBetween">
      <formula>$D$23</formula>
      <formula>$D$21</formula>
    </cfRule>
    <cfRule type="cellIs" dxfId="13" priority="5" operator="between">
      <formula>$D$23</formula>
      <formula>$D$21</formula>
    </cfRule>
  </conditionalFormatting>
  <conditionalFormatting sqref="H55">
    <cfRule type="containsText" dxfId="12" priority="30" operator="containsText" text="Yes">
      <formula>NOT(ISERROR(SEARCH("Yes",H55)))</formula>
    </cfRule>
    <cfRule type="containsText" dxfId="11" priority="31" operator="containsText" text="No">
      <formula>NOT(ISERROR(SEARCH("No",H55)))</formula>
    </cfRule>
  </conditionalFormatting>
  <conditionalFormatting sqref="H35:I35">
    <cfRule type="containsText" dxfId="10" priority="12" operator="containsText" text="Yes">
      <formula>NOT(ISERROR(SEARCH("Yes",H35)))</formula>
    </cfRule>
    <cfRule type="containsText" dxfId="9" priority="13" operator="containsText" text="No">
      <formula>NOT(ISERROR(SEARCH("No",H35)))</formula>
    </cfRule>
  </conditionalFormatting>
  <conditionalFormatting sqref="H44:I44">
    <cfRule type="containsText" dxfId="8" priority="1" operator="containsText" text="Yes">
      <formula>NOT(ISERROR(SEARCH("Yes",H44)))</formula>
    </cfRule>
    <cfRule type="containsText" dxfId="7" priority="2" operator="containsText" text="No">
      <formula>NOT(ISERROR(SEARCH("No",H44)))</formula>
    </cfRule>
  </conditionalFormatting>
  <conditionalFormatting sqref="H54:I54">
    <cfRule type="containsText" dxfId="6" priority="10" operator="containsText" text="Yes">
      <formula>NOT(ISERROR(SEARCH("Yes",H54)))</formula>
    </cfRule>
    <cfRule type="containsText" dxfId="5" priority="11" operator="containsText" text="No">
      <formula>NOT(ISERROR(SEARCH("No",H54)))</formula>
    </cfRule>
  </conditionalFormatting>
  <conditionalFormatting sqref="H63:I63">
    <cfRule type="containsText" dxfId="4" priority="8" operator="containsText" text="Yes">
      <formula>NOT(ISERROR(SEARCH("Yes",H63)))</formula>
    </cfRule>
    <cfRule type="containsText" dxfId="3" priority="9" operator="containsText" text="No">
      <formula>NOT(ISERROR(SEARCH("No",H63)))</formula>
    </cfRule>
  </conditionalFormatting>
  <dataValidations xWindow="260" yWindow="777" count="67">
    <dataValidation allowBlank="1" showInputMessage="1" showErrorMessage="1" prompt="Enter initial unit projection for July here." sqref="B38" xr:uid="{73B28E75-FDFA-464A-B440-87306826B04A}"/>
    <dataValidation allowBlank="1" showInputMessage="1" showErrorMessage="1" prompt="Input the expended amount of the Fiscal Audit budget.  This should be the same as what was reported in line 3 of the monthly expenditure report under &quot;Cumulative.&quot;" sqref="D12" xr:uid="{5A4988BA-0DF2-4FCB-97B1-910909955578}"/>
    <dataValidation allowBlank="1" showInputMessage="1" showErrorMessage="1" prompt="Input the expended amount of the Liability/Pollution Occurance Insurance budget.  This should be the same as what was reported in line 2 of the monthly expenditure report under &quot;Cumulative.&quot;" sqref="C12" xr:uid="{0D7A4BFA-B038-4C6E-9C9E-97CC0399D0CA}"/>
    <dataValidation allowBlank="1" showInputMessage="1" showErrorMessage="1" prompt="Input the approved Fiscal Audit budget amount found in Exhibit A of current contract. " sqref="D11" xr:uid="{674105BC-A8F7-46BD-B97C-1FE9EBE006F5}"/>
    <dataValidation allowBlank="1" showInputMessage="1" showErrorMessage="1" prompt="Input the approved Liability/Pollution Occurance Insurance budget amount found in Exhibit A of current contract. " sqref="C11" xr:uid="{28C7BF9A-6DAE-4B32-A586-8FD08E17D866}"/>
    <dataValidation allowBlank="1" showInputMessage="1" showErrorMessage="1" prompt="If you would like to use a different CPU for planning, enter it here." sqref="C23" xr:uid="{00000000-0002-0000-0200-000008000000}"/>
    <dataValidation allowBlank="1" showInputMessage="1" showErrorMessage="1" prompt="For BIL CPU estimating purposes Input the average Annual DOE Contract CPU for this program year.  This is found in the final expenditure report.  Note:   Max BIL CPU threshold $8,009" sqref="B21:B23" xr:uid="{D26AE580-E403-448F-B813-51B0BE97D861}"/>
    <dataValidation type="list" allowBlank="1" showInputMessage="1" showErrorMessage="1" prompt="Select current program year" sqref="F8" xr:uid="{00000000-0002-0000-0200-00000A000000}">
      <formula1>"BIL"</formula1>
    </dataValidation>
    <dataValidation type="list" allowBlank="1" showInputMessage="1" showErrorMessage="1" prompt="Input current program year contract term" sqref="D8" xr:uid="{00000000-0002-0000-0200-00000B000000}">
      <formula1>"Jan 1 - Dec 31, Jul 1 - Jun 30, Other"</formula1>
    </dataValidation>
    <dataValidation allowBlank="1" showInputMessage="1" showErrorMessage="1" prompt="Input current program year contract number" sqref="B8" xr:uid="{2A261880-95BC-429F-ACA1-E33E1E4E05D7}"/>
    <dataValidation type="list" allowBlank="1" showInputMessage="1" showErrorMessage="1" prompt="Select the month that matches the monthly expenditure report the numbers for this tool are pulled from." sqref="B7" xr:uid="{00000000-0002-0000-0200-00000D000000}">
      <formula1>"January, February, March, April, May, June, July, August, September, October, November, December, Closeout"</formula1>
    </dataValidation>
    <dataValidation allowBlank="1" showInputMessage="1" showErrorMessage="1" prompt="Use this form to help with your production planning for DOE WAP." sqref="A4:G4" xr:uid="{00000000-0002-0000-0200-000011000000}"/>
    <dataValidation allowBlank="1" showInputMessage="1" showErrorMessage="1" prompt="Input the approved Administration budget amount found in Exhibit A of current contract. " sqref="B11" xr:uid="{309F79E9-03A2-4F92-B091-CD99C308E365}"/>
    <dataValidation allowBlank="1" showInputMessage="1" showErrorMessage="1" prompt="Input the expended amount of the Administration budget.  This should be the same as what was reported in line 1 of the monthly expenditure report under &quot;Cumulative.&quot;" sqref="B12" xr:uid="{F3379A7A-D64E-4E8F-90BA-89A5D1C523DD}"/>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00000000-0002-0000-0200-000014000000}"/>
    <dataValidation allowBlank="1" showInputMessage="1" showErrorMessage="1" prompt="Input the approved Materials/Program Support/Labor budget amount found in Exhibit A of current contract. " sqref="E11" xr:uid="{78BCD749-8DAF-4369-9267-D3F7BBA71B7A}"/>
    <dataValidation allowBlank="1" showInputMessage="1" showErrorMessage="1" prompt="Input the expended amount of the Materials/Program Support/Labor budget. This should be the same as what was reported in line 4 of the monthly expenditure report under &quot;Cumulative.&quot;" sqref="E12" xr:uid="{8AB642A9-E5A2-4624-B451-952FB131B5CB}"/>
    <dataValidation allowBlank="1" showInputMessage="1" showErrorMessage="1" prompt="Input the expended amount of the Health and Safety budget.This should be the same as what was reported in line 5 of the monthly expenditure report under &quot;Cumulative.&quot;" sqref="F12" xr:uid="{1F844858-D3DA-47AD-BFF6-84F230C07C85}"/>
    <dataValidation allowBlank="1" showInputMessage="1" showErrorMessage="1" prompt="Input the expended amount of the Training and Technical Assistance budget. This should be the same as what was reported in line 6 of the monthly expenditure report under &quot;Cumulative.&quot;" sqref="G12" xr:uid="{517B5359-8FCA-4B29-8131-9A81E715F523}"/>
    <dataValidation allowBlank="1" showInputMessage="1" showErrorMessage="1" prompt="Health and Safety expenditures cannot exceed % of total Materials/Program Support/Labor and Health &amp; Safety expenditures as defined per TAC 6.415 (a)._x000a_" sqref="F13" xr:uid="{00000000-0002-0000-0200-000019000000}"/>
    <dataValidation allowBlank="1" showInputMessage="1" showErrorMessage="1" prompt="Input the approved Health and Safety budget amount found in Exhibit A of current contract. " sqref="F11" xr:uid="{77B45FAE-1CC4-4CDB-8784-3879A7833469}"/>
    <dataValidation allowBlank="1" showInputMessage="1" showErrorMessage="1" prompt="Input the approved Training and Technical Assistance budget amount found in Exhibit A of current contract. " sqref="G11" xr:uid="{564917C1-02C5-4B65-BADE-83A1A7E744E3}"/>
    <dataValidation type="whole" allowBlank="1" showInputMessage="1" showErrorMessage="1" prompt="Input the number of months remaining in the program year. " sqref="B16" xr:uid="{00000000-0002-0000-0200-00001C000000}">
      <formula1>1</formula1>
      <formula2>52</formula2>
    </dataValidation>
    <dataValidation type="whole" allowBlank="1" showInputMessage="1" showErrorMessage="1" prompt="Input the cumulative number of units weatherized for the current program year." sqref="D16" xr:uid="{00000000-0002-0000-0200-00001D000000}">
      <formula1>0</formula1>
      <formula2>10000</formula2>
    </dataValidation>
    <dataValidation allowBlank="1" showInputMessage="1" showErrorMessage="1" prompt="Enter initial unit projection for June here." sqref="B37" xr:uid="{00000000-0002-0000-0200-00001E000000}"/>
    <dataValidation allowBlank="1" showInputMessage="1" showErrorMessage="1" prompt="Enter initial unit projection for May here." sqref="B48 B36" xr:uid="{72B06E20-CE3C-40EC-B2B6-045E357DB49D}"/>
    <dataValidation allowBlank="1" showInputMessage="1" showErrorMessage="1" prompt="Enter initial unit projection for March here." sqref="B46 B34" xr:uid="{B1604E35-FD45-442A-BBD0-F634E3072A58}"/>
    <dataValidation allowBlank="1" showInputMessage="1" showErrorMessage="1" prompt="Enter initial unit projection for February here. " sqref="B33" xr:uid="{DEFE6AD6-40B7-48A7-B550-FF2351488F2A}"/>
    <dataValidation allowBlank="1" showInputMessage="1" showErrorMessage="1" prompt="Enter initial unit projection for October here. " sqref="B41 B29" xr:uid="{B095D2F9-7E52-4B5F-9A5B-3695F28AA3BC}"/>
    <dataValidation allowBlank="1" showInputMessage="1" showErrorMessage="1" prompt="Enter initial unit projection for August here." sqref="B39" xr:uid="{CE34C5D9-F036-4665-A854-E104F30ED328}"/>
    <dataValidation errorStyle="warning" operator="equal" allowBlank="1" showInputMessage="1" showErrorMessage="1" prompt="This value should equal 100%." sqref="C75" xr:uid="{00000000-0002-0000-0200-000026000000}"/>
    <dataValidation allowBlank="1" showInputMessage="1" showErrorMessage="1" prompt="This value should equal 100% by the end of program year." sqref="E75" xr:uid="{00000000-0002-0000-0200-000027000000}"/>
    <dataValidation type="custom" allowBlank="1" showInputMessage="1" showErrorMessage="1" prompt="Total must equal total budget for Materials/Program Support/Labor" sqref="C74 E74" xr:uid="{00000000-0002-0000-0200-000028000000}">
      <formula1>E11</formula1>
    </dataValidation>
    <dataValidation allowBlank="1" showInputMessage="1" showErrorMessage="1" prompt="Enter initial unit projection for September here._x000a_" sqref="B28" xr:uid="{0FCF9E80-80E6-46A8-83E9-628AEC9567D1}"/>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 sqref="B30" xr:uid="{9A5D7652-732C-40D6-A31B-99ED0183DCC9}">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June here. _x000a_" sqref="B73" xr:uid="{10E58813-6D49-4B64-89DA-1DE6B734FDCD}">
      <formula1>0</formula1>
      <formula2>100</formula2>
    </dataValidation>
    <dataValidation allowBlank="1" showInputMessage="1" showErrorMessage="1" prompt="Enter initial unit projection for January here._x000a_" sqref="B32" xr:uid="{6FDEA9BC-6999-4B18-9B30-A909ED97B130}"/>
    <dataValidation type="decimal" errorStyle="information" allowBlank="1" showInputMessage="1" showErrorMessage="1" errorTitle="Compliant" sqref="K31" xr:uid="{00000000-0002-0000-0200-000030000000}">
      <formula1>0</formula1>
      <formula2>9.99</formula2>
    </dataValidation>
    <dataValidation allowBlank="1" showInputMessage="1" showErrorMessage="1" prompt="Input # of completed units reported on Monthly MER" sqref="D26:D73" xr:uid="{00000000-0002-0000-0200-000031000000}"/>
    <dataValidation allowBlank="1" showInputMessage="1" showErrorMessage="1" prompt="Enter projected Monthly Expenditures" sqref="C26:C73" xr:uid="{00000000-0002-0000-0200-000032000000}"/>
    <dataValidation allowBlank="1" showInputMessage="1" showErrorMessage="1" prompt="Enter Monthly Materials/Program Support/Labor from MER" sqref="E26:E73" xr:uid="{00000000-0002-0000-0200-000033000000}"/>
    <dataValidation type="list" allowBlank="1" showInputMessage="1" showErrorMessage="1" sqref="A21:A23" xr:uid="{B5084BCE-1BA2-413A-BDC8-45A7CD468F25}">
      <formula1>"PY22, PY23, PY24, PY25, PY26, PY27, PY28, PY29"</formula1>
    </dataValidation>
    <dataValidation type="whole" errorStyle="information" operator="notBetween" allowBlank="1" showInputMessage="1" showErrorMessage="1" errorTitle="Reminder" error="Must have 80% of BIL units completed by reporting deadline.   Ensure this requirment is met befor moving forward." prompt="Enter initial unit projection for February here.  " sqref="B45" xr:uid="{18102FCB-C8B0-417C-93C5-68870F64928E}">
      <formula1>0</formula1>
      <formula2>100</formula2>
    </dataValidation>
    <dataValidation type="whole" errorStyle="information" operator="notBetween" allowBlank="1" showInputMessage="1" showErrorMessage="1" errorTitle="Reminder" error="Must have 25% of Bil units weatherized by reporting deadline.   Ensure this requirement is met before moving forward." prompt="Enter initial unit projection for April here. " sqref="B35" xr:uid="{CEDEF301-FAE5-4C93-9B88-8A491E618AE7}">
      <formula1>0</formula1>
      <formula2>100</formula2>
    </dataValidation>
    <dataValidation allowBlank="1" showInputMessage="1" showErrorMessage="1" prompt="Enter initial unit projection for December here." sqref="B43" xr:uid="{28661144-06BC-46EB-B6DE-4BED7C5ACD3A}"/>
    <dataValidation allowBlank="1" showInputMessage="1" showErrorMessage="1" prompt="Enter initial unit projection for April here." sqref="B47" xr:uid="{4AB41373-2B2B-4121-9258-1279CE4797CD}"/>
    <dataValidation type="whole" errorStyle="information" operator="notBetween" allowBlank="1" showInputMessage="1" showErrorMessage="1" errorTitle="Reminder" error="Must have 50% of BIL units weatherized by reporting deadline. Ensure this requirement is met before moving forward. " prompt="Enter initial unit projection for September here. " sqref="B40" xr:uid="{3DAF0940-549D-4CC0-BD67-F512FB308617}">
      <formula1>0</formula1>
      <formula2>100</formula2>
    </dataValidation>
    <dataValidation allowBlank="1" showInputMessage="1" showErrorMessage="1" prompt="Enter intitial unit projection for November here." sqref="B42" xr:uid="{8C3104C3-8F18-4F11-A849-37EDE7A36921}"/>
    <dataValidation allowBlank="1" showInputMessage="1" showErrorMessage="1" prompt="Enter initial unit projection for January here." sqref="B44" xr:uid="{912E9AD2-3402-46C6-AC1D-5E41CEF1CCB3}"/>
    <dataValidation allowBlank="1" showInputMessage="1" showErrorMessage="1" prompt="Enter initial unit projection for August here. " sqref="B27" xr:uid="{AFA05186-830D-443C-95EF-F56BFE0DC5BB}"/>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December here." sqref="B31" xr:uid="{F41DDA1A-9C64-4FB2-A96D-8197F9D14C69}">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June here. _x000a_" sqref="B49" xr:uid="{3DD46F31-9F3D-40DC-99DC-C734C136BACA}">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July here. _x000a_" sqref="B50 B62" xr:uid="{62BE102C-F609-4CED-9FED-C367E47A358F}">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August here._x000a_" sqref="B51" xr:uid="{D7447E0D-3C3F-47FE-84DC-BC26DF04B7F1}">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September here. _x000a_" sqref="B52 B64" xr:uid="{9C7F851B-3099-44F5-9AE4-C96A71F8874E}">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October here. " sqref="B53" xr:uid="{63B79F4C-4ED7-450D-8AFB-727201053441}">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November here. _x000a_" sqref="B54 B66" xr:uid="{0B2E781F-7A41-443F-8425-93177E3D7AE1}">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December here. _x000a_" sqref="B55 B67" xr:uid="{79A8CE1D-011D-40C8-AC9E-6264216D1CB7}">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January here. _x000a_" sqref="B56 B68" xr:uid="{98F27BA0-561B-4100-8922-362ACA0FE14C}">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February here. _x000a_" sqref="B57 B69" xr:uid="{6D730CFB-9B0D-4AB3-AFD4-0DF1E73E36F0}">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March here. _x000a_" sqref="B58" xr:uid="{499C6791-B052-41DC-B0A1-5C97B8798E31}">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April here. _x000a_" sqref="B59 B71" xr:uid="{8E61E8AC-BA63-409A-8C5A-6A40A9EF1E02}">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May here. _x000a_" sqref="B60 B72" xr:uid="{8920D158-490F-47AC-8D11-86BFFFAD9980}">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June here. " sqref="B61" xr:uid="{29BB2832-B0A2-4F0F-9F98-C687D40DAB13}">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August here. _x000a_" sqref="B63" xr:uid="{BD2392F9-EF70-42F2-8FB3-6D38FA69B82D}">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October here. _x000a_" sqref="B65" xr:uid="{1786AF51-57D0-4801-A245-8DEE47B3D9A3}">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March here. " sqref="B70" xr:uid="{7109E71E-60E5-412F-AFB9-45BE60D01188}">
      <formula1>0</formula1>
      <formula2>100</formula2>
    </dataValidation>
  </dataValidations>
  <pageMargins left="0.25" right="0.25" top="0.75" bottom="0.75" header="0.3" footer="0.3"/>
  <pageSetup scale="74" fitToHeight="0" orientation="portrait" horizontalDpi="1200" verticalDpi="1200" r:id="rId1"/>
  <ignoredErrors>
    <ignoredError sqref="K34:K37 L34 K41 K43 K53 K6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7CF48-66D9-45A9-9F86-6FEA7C798A4E}">
  <dimension ref="A1:I42"/>
  <sheetViews>
    <sheetView tabSelected="1" workbookViewId="0">
      <selection activeCell="L10" sqref="L10"/>
    </sheetView>
  </sheetViews>
  <sheetFormatPr defaultRowHeight="15" x14ac:dyDescent="0.25"/>
  <cols>
    <col min="1" max="1" width="8.7109375" customWidth="1"/>
    <col min="2" max="2" width="100" customWidth="1"/>
    <col min="3" max="8" width="14.7109375" style="190" customWidth="1"/>
    <col min="9" max="9" width="6.7109375" style="190" customWidth="1"/>
  </cols>
  <sheetData>
    <row r="1" spans="1:9" ht="18.75" x14ac:dyDescent="0.25">
      <c r="A1" s="320" t="s">
        <v>130</v>
      </c>
      <c r="B1" s="321"/>
      <c r="C1" s="322" t="s">
        <v>131</v>
      </c>
      <c r="D1" s="322"/>
      <c r="E1" s="322"/>
      <c r="F1" s="322"/>
      <c r="G1" s="322"/>
      <c r="H1" s="322"/>
      <c r="I1" s="182"/>
    </row>
    <row r="2" spans="1:9" ht="15.75" customHeight="1" x14ac:dyDescent="0.25">
      <c r="A2" s="323" t="s">
        <v>132</v>
      </c>
      <c r="B2" s="324"/>
      <c r="C2" s="324"/>
      <c r="D2" s="324"/>
      <c r="E2" s="324"/>
      <c r="F2" s="324"/>
      <c r="G2" s="324"/>
      <c r="H2" s="325"/>
      <c r="I2" s="183"/>
    </row>
    <row r="3" spans="1:9" x14ac:dyDescent="0.25">
      <c r="A3" s="184"/>
      <c r="B3" s="326" t="s">
        <v>133</v>
      </c>
      <c r="C3" s="326"/>
      <c r="D3" s="326"/>
      <c r="E3" s="326"/>
      <c r="F3" s="326"/>
      <c r="G3" s="326"/>
      <c r="H3" s="326"/>
      <c r="I3" s="185"/>
    </row>
    <row r="4" spans="1:9" x14ac:dyDescent="0.25">
      <c r="A4" s="184"/>
      <c r="B4" s="184"/>
      <c r="C4" s="327" t="s">
        <v>85</v>
      </c>
      <c r="D4" s="328"/>
      <c r="E4" s="327" t="s">
        <v>126</v>
      </c>
      <c r="F4" s="328"/>
      <c r="G4" s="327" t="s">
        <v>129</v>
      </c>
      <c r="H4" s="328"/>
      <c r="I4" s="186"/>
    </row>
    <row r="5" spans="1:9" x14ac:dyDescent="0.25">
      <c r="A5" s="184"/>
      <c r="B5" s="184"/>
      <c r="C5" s="187" t="s">
        <v>97</v>
      </c>
      <c r="D5" s="187" t="s">
        <v>98</v>
      </c>
      <c r="E5" s="187" t="s">
        <v>97</v>
      </c>
      <c r="F5" s="187" t="s">
        <v>98</v>
      </c>
      <c r="G5" s="187" t="s">
        <v>97</v>
      </c>
      <c r="H5" s="187" t="s">
        <v>98</v>
      </c>
      <c r="I5" s="186"/>
    </row>
    <row r="6" spans="1:9" x14ac:dyDescent="0.25">
      <c r="A6" s="312" t="s">
        <v>134</v>
      </c>
      <c r="B6" s="188" t="s">
        <v>135</v>
      </c>
      <c r="C6" s="189">
        <v>100000</v>
      </c>
      <c r="D6" s="189">
        <v>80000</v>
      </c>
      <c r="E6" s="189">
        <v>100000</v>
      </c>
      <c r="F6" s="189">
        <v>80000</v>
      </c>
      <c r="G6" s="189">
        <v>100000</v>
      </c>
      <c r="H6" s="189">
        <v>80000</v>
      </c>
    </row>
    <row r="7" spans="1:9" x14ac:dyDescent="0.25">
      <c r="A7" s="312"/>
      <c r="B7" s="188" t="s">
        <v>136</v>
      </c>
      <c r="C7" s="189">
        <v>20000</v>
      </c>
      <c r="D7" s="189">
        <v>15000</v>
      </c>
      <c r="E7" s="189">
        <v>20000</v>
      </c>
      <c r="F7" s="189">
        <v>15000</v>
      </c>
      <c r="G7" s="189">
        <v>20000</v>
      </c>
      <c r="H7" s="189">
        <v>15000</v>
      </c>
      <c r="I7" s="191"/>
    </row>
    <row r="8" spans="1:9" x14ac:dyDescent="0.25">
      <c r="A8" s="312"/>
      <c r="B8" s="188" t="s">
        <v>137</v>
      </c>
      <c r="C8" s="192" t="s">
        <v>103</v>
      </c>
      <c r="D8" s="189">
        <v>10000</v>
      </c>
      <c r="E8" s="192" t="s">
        <v>103</v>
      </c>
      <c r="F8" s="189">
        <v>10000</v>
      </c>
      <c r="G8" s="192" t="s">
        <v>103</v>
      </c>
      <c r="H8" s="189">
        <v>10000</v>
      </c>
      <c r="I8" s="191"/>
    </row>
    <row r="9" spans="1:9" x14ac:dyDescent="0.25">
      <c r="A9" s="312"/>
      <c r="B9" s="193" t="s">
        <v>138</v>
      </c>
      <c r="C9" s="187">
        <f t="shared" ref="C9:H9" si="0">SUM(C6:C8)</f>
        <v>120000</v>
      </c>
      <c r="D9" s="187">
        <f t="shared" si="0"/>
        <v>105000</v>
      </c>
      <c r="E9" s="187">
        <f t="shared" si="0"/>
        <v>120000</v>
      </c>
      <c r="F9" s="187">
        <f t="shared" si="0"/>
        <v>105000</v>
      </c>
      <c r="G9" s="187">
        <f t="shared" si="0"/>
        <v>120000</v>
      </c>
      <c r="H9" s="187">
        <f t="shared" si="0"/>
        <v>105000</v>
      </c>
      <c r="I9" s="191"/>
    </row>
    <row r="10" spans="1:9" x14ac:dyDescent="0.25">
      <c r="A10" s="194"/>
      <c r="B10" s="195"/>
      <c r="C10" s="196"/>
      <c r="D10" s="196"/>
      <c r="E10" s="196"/>
      <c r="F10" s="196"/>
      <c r="G10" s="196"/>
      <c r="H10" s="196"/>
    </row>
    <row r="11" spans="1:9" x14ac:dyDescent="0.25">
      <c r="A11" s="313" t="s">
        <v>139</v>
      </c>
      <c r="B11" s="188" t="s">
        <v>135</v>
      </c>
      <c r="C11" s="189">
        <v>74000</v>
      </c>
      <c r="D11" s="189">
        <v>76000</v>
      </c>
      <c r="E11" s="189">
        <v>100000</v>
      </c>
      <c r="F11" s="189">
        <v>10000</v>
      </c>
      <c r="G11" s="189">
        <v>100000</v>
      </c>
      <c r="H11" s="189">
        <v>80000</v>
      </c>
    </row>
    <row r="12" spans="1:9" x14ac:dyDescent="0.25">
      <c r="A12" s="314"/>
      <c r="B12" s="188" t="s">
        <v>136</v>
      </c>
      <c r="C12" s="189">
        <v>12000</v>
      </c>
      <c r="D12" s="189">
        <v>10000</v>
      </c>
      <c r="E12" s="189">
        <v>20000</v>
      </c>
      <c r="F12" s="189">
        <v>9000</v>
      </c>
      <c r="G12" s="189">
        <v>20000</v>
      </c>
      <c r="H12" s="189">
        <v>15000</v>
      </c>
    </row>
    <row r="13" spans="1:9" x14ac:dyDescent="0.25">
      <c r="A13" s="314"/>
      <c r="B13" s="188" t="s">
        <v>137</v>
      </c>
      <c r="C13" s="192" t="s">
        <v>103</v>
      </c>
      <c r="D13" s="189">
        <v>7500</v>
      </c>
      <c r="E13" s="192" t="s">
        <v>103</v>
      </c>
      <c r="F13" s="189">
        <v>8000</v>
      </c>
      <c r="G13" s="192" t="s">
        <v>103</v>
      </c>
      <c r="H13" s="189">
        <v>10000</v>
      </c>
    </row>
    <row r="14" spans="1:9" ht="15" customHeight="1" x14ac:dyDescent="0.25">
      <c r="A14" s="314"/>
      <c r="B14" s="193" t="s">
        <v>140</v>
      </c>
      <c r="C14" s="187">
        <f t="shared" ref="C14:H14" si="1">SUM(C11:C13)</f>
        <v>86000</v>
      </c>
      <c r="D14" s="187">
        <f t="shared" si="1"/>
        <v>93500</v>
      </c>
      <c r="E14" s="187">
        <f t="shared" si="1"/>
        <v>120000</v>
      </c>
      <c r="F14" s="187">
        <f t="shared" si="1"/>
        <v>27000</v>
      </c>
      <c r="G14" s="187">
        <f t="shared" si="1"/>
        <v>120000</v>
      </c>
      <c r="H14" s="187">
        <f t="shared" si="1"/>
        <v>105000</v>
      </c>
    </row>
    <row r="15" spans="1:9" x14ac:dyDescent="0.25">
      <c r="A15" s="314"/>
      <c r="B15" s="188" t="s">
        <v>141</v>
      </c>
      <c r="C15" s="197">
        <f>C14/C9</f>
        <v>0.71666666666666667</v>
      </c>
      <c r="D15" s="197">
        <f t="shared" ref="D15:H15" si="2">D14/D9</f>
        <v>0.89047619047619042</v>
      </c>
      <c r="E15" s="197">
        <f t="shared" si="2"/>
        <v>1</v>
      </c>
      <c r="F15" s="197">
        <f t="shared" si="2"/>
        <v>0.25714285714285712</v>
      </c>
      <c r="G15" s="197">
        <f t="shared" si="2"/>
        <v>1</v>
      </c>
      <c r="H15" s="197">
        <f t="shared" si="2"/>
        <v>1</v>
      </c>
      <c r="I15" s="198"/>
    </row>
    <row r="16" spans="1:9" x14ac:dyDescent="0.25">
      <c r="A16" s="314"/>
      <c r="B16" s="188" t="s">
        <v>142</v>
      </c>
      <c r="C16" s="192" t="str">
        <f>IF(C15&lt;0.91, "Not Met", "Met")</f>
        <v>Not Met</v>
      </c>
      <c r="D16" s="192" t="str">
        <f t="shared" ref="D16:H16" si="3">IF(D15&lt;0.91, "Not Met", "Met")</f>
        <v>Not Met</v>
      </c>
      <c r="E16" s="192" t="str">
        <f t="shared" si="3"/>
        <v>Met</v>
      </c>
      <c r="F16" s="192" t="str">
        <f t="shared" si="3"/>
        <v>Not Met</v>
      </c>
      <c r="G16" s="192" t="str">
        <f t="shared" si="3"/>
        <v>Met</v>
      </c>
      <c r="H16" s="192" t="str">
        <f t="shared" si="3"/>
        <v>Met</v>
      </c>
      <c r="I16" s="199">
        <f>COUNTIF(C16:H16, "Met")</f>
        <v>3</v>
      </c>
    </row>
    <row r="17" spans="1:9" x14ac:dyDescent="0.25">
      <c r="A17" s="315"/>
      <c r="B17" s="316" t="s">
        <v>143</v>
      </c>
      <c r="C17" s="316"/>
      <c r="D17" s="316"/>
      <c r="E17" s="316"/>
      <c r="F17" s="316"/>
      <c r="G17" s="316"/>
      <c r="H17" s="316"/>
      <c r="I17" s="200"/>
    </row>
    <row r="18" spans="1:9" x14ac:dyDescent="0.25">
      <c r="A18" s="184"/>
      <c r="B18" s="188" t="s">
        <v>144</v>
      </c>
      <c r="C18" s="201">
        <f>I16/6</f>
        <v>0.5</v>
      </c>
      <c r="D18" s="202"/>
      <c r="E18" s="199">
        <f>COUNTIF(C16:H16, "Met")</f>
        <v>3</v>
      </c>
      <c r="F18" s="199"/>
      <c r="G18" s="199"/>
    </row>
    <row r="21" spans="1:9" ht="15" customHeight="1" x14ac:dyDescent="0.25"/>
    <row r="42" spans="2:9" x14ac:dyDescent="0.25">
      <c r="B42" s="317" t="s">
        <v>145</v>
      </c>
      <c r="C42" s="318"/>
      <c r="D42" s="318"/>
      <c r="E42" s="318"/>
      <c r="F42" s="318"/>
      <c r="G42" s="318"/>
      <c r="H42" s="319"/>
      <c r="I42" s="203"/>
    </row>
  </sheetData>
  <mergeCells count="11">
    <mergeCell ref="A6:A9"/>
    <mergeCell ref="A11:A17"/>
    <mergeCell ref="B17:H17"/>
    <mergeCell ref="B42:H42"/>
    <mergeCell ref="A1:B1"/>
    <mergeCell ref="C1:H1"/>
    <mergeCell ref="A2:H2"/>
    <mergeCell ref="B3:H3"/>
    <mergeCell ref="C4:D4"/>
    <mergeCell ref="E4:F4"/>
    <mergeCell ref="G4:H4"/>
  </mergeCells>
  <dataValidations count="5">
    <dataValidation allowBlank="1" showInputMessage="1" showErrorMessage="1" promptTitle="Unduplicated Households Served" prompt="Input the cumulative, unduplicated, number of households served across both CEAP Components, with the current year's program funds" sqref="I7:I9" xr:uid="{72251E5A-7622-4FD4-8831-7E8F0F35ED14}"/>
    <dataValidation allowBlank="1" showInputMessage="1" showErrorMessage="1" prompt="Sum of BUDGET Total for Direct Client Services: Household Crisis + Utility Assistance. Do NOT include Program Services." sqref="I6" xr:uid="{B22EF78B-0AF2-457D-84DA-FCBCE7A9170A}"/>
    <dataValidation allowBlank="1" showInputMessage="1" showErrorMessage="1" promptTitle="Average Household Expenditure" prompt="Auto calculation: Total Direct Client Service Budget/Cumulative Unduplicated HH Served" sqref="I14" xr:uid="{5718E2C3-6D4E-4735-8D76-8B0E5C138195}"/>
    <dataValidation allowBlank="1" showInputMessage="1" showErrorMessage="1" promptTitle="Direct Client Services Budget" prompt="Sum of BUDGET Total for Direct Client Services: Household Crisis + Utility Assistance. Do NOT include Program Services." sqref="C6:H6 C11:H11" xr:uid="{7D637D23-A359-4E2F-93B4-C14A32D88E2E}"/>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C7:H9 C12:H14" xr:uid="{4BD23CF8-F180-45E1-861C-AEF0F795DBF2}"/>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zoomScale="90" zoomScaleNormal="90" workbookViewId="0">
      <selection activeCell="B13" sqref="B13"/>
    </sheetView>
  </sheetViews>
  <sheetFormatPr defaultRowHeight="15" x14ac:dyDescent="0.25"/>
  <cols>
    <col min="1" max="1" width="13.7109375" style="69" customWidth="1"/>
    <col min="2" max="2" width="14.7109375" style="69" customWidth="1"/>
    <col min="3" max="5" width="14.7109375" style="70" customWidth="1"/>
    <col min="6" max="6" width="14.7109375" style="69" customWidth="1"/>
    <col min="7" max="9" width="14.7109375" style="70" customWidth="1"/>
    <col min="10" max="19" width="14.7109375" style="69" customWidth="1"/>
    <col min="20" max="43" width="14.7109375" hidden="1" customWidth="1"/>
  </cols>
  <sheetData>
    <row r="1" spans="1:43" ht="19.5" thickBot="1" x14ac:dyDescent="0.35">
      <c r="A1" s="329" t="s">
        <v>130</v>
      </c>
      <c r="B1" s="329"/>
      <c r="C1" s="329"/>
      <c r="D1" s="204" t="str">
        <f>IF(E1&gt;0.6666, "OPTIONAL", "REQUIRED")</f>
        <v>REQUIRED</v>
      </c>
      <c r="E1" s="205">
        <f>'Production Benchmarks'!C18</f>
        <v>0.5</v>
      </c>
    </row>
    <row r="2" spans="1:43" ht="60.75" thickBot="1" x14ac:dyDescent="0.3">
      <c r="A2" s="128" t="s">
        <v>90</v>
      </c>
      <c r="B2" s="129"/>
      <c r="C2" s="130" t="s">
        <v>89</v>
      </c>
      <c r="D2" s="131"/>
      <c r="E2" s="69"/>
      <c r="F2" s="86"/>
      <c r="G2" s="87"/>
      <c r="H2" s="96" t="s">
        <v>91</v>
      </c>
      <c r="I2" s="97" t="s">
        <v>92</v>
      </c>
      <c r="J2" s="96" t="s">
        <v>93</v>
      </c>
      <c r="K2" s="97" t="s">
        <v>88</v>
      </c>
      <c r="L2" s="96" t="s">
        <v>96</v>
      </c>
      <c r="M2" s="96" t="s">
        <v>95</v>
      </c>
      <c r="N2" s="122"/>
      <c r="O2" s="122"/>
    </row>
    <row r="3" spans="1:43" ht="14.45" customHeight="1" x14ac:dyDescent="0.25">
      <c r="A3" s="126"/>
      <c r="B3" s="126"/>
      <c r="C3" s="126"/>
      <c r="D3" s="127"/>
      <c r="E3" s="69"/>
      <c r="F3" s="98">
        <f>T10</f>
        <v>0</v>
      </c>
      <c r="G3" s="99" t="s">
        <v>97</v>
      </c>
      <c r="H3" s="88" t="e">
        <f>AVERAGE(U42:U53)</f>
        <v>#VALUE!</v>
      </c>
      <c r="I3" s="88" t="e">
        <f>AVERAGE(V42:V53)</f>
        <v>#VALUE!</v>
      </c>
      <c r="J3" s="88" t="e">
        <f>AVERAGE(W42:W53)</f>
        <v>#VALUE!</v>
      </c>
      <c r="K3" s="88" t="e">
        <f>AVERAGE(Y42:Y53)</f>
        <v>#VALUE!</v>
      </c>
      <c r="L3" s="88" t="e">
        <f>AVERAGE(Z42:Z53)</f>
        <v>#VALUE!</v>
      </c>
      <c r="M3" s="88" t="e">
        <f>AVERAGE(AA42:AA53)</f>
        <v>#VALUE!</v>
      </c>
      <c r="N3" s="123"/>
      <c r="O3" s="118"/>
    </row>
    <row r="4" spans="1:43" ht="15" customHeight="1" x14ac:dyDescent="0.25">
      <c r="A4" s="126"/>
      <c r="B4" s="126"/>
      <c r="C4" s="126"/>
      <c r="D4" s="127"/>
      <c r="E4" s="69"/>
      <c r="F4" s="100">
        <f>AB10</f>
        <v>0</v>
      </c>
      <c r="G4" s="101" t="s">
        <v>98</v>
      </c>
      <c r="H4" s="89" t="e">
        <f>AVERAGE(AC36:AC47)</f>
        <v>#VALUE!</v>
      </c>
      <c r="I4" s="92" t="e">
        <f>AVERAGE(AD36:AD47)</f>
        <v>#VALUE!</v>
      </c>
      <c r="J4" s="89" t="e">
        <f>AVERAGE(AE36:AE47)</f>
        <v>#VALUE!</v>
      </c>
      <c r="K4" s="95" t="e">
        <f>AVERAGE(AG36:AG47)</f>
        <v>#VALUE!</v>
      </c>
      <c r="L4" s="89" t="e">
        <f>AVERAGE(AH36:AH47)</f>
        <v>#VALUE!</v>
      </c>
      <c r="M4" s="89" t="e">
        <f>AVERAGE(AI36:AI47)</f>
        <v>#VALUE!</v>
      </c>
      <c r="N4" s="123"/>
      <c r="O4" s="118"/>
    </row>
    <row r="5" spans="1:43" ht="15" customHeight="1" thickBot="1" x14ac:dyDescent="0.3">
      <c r="A5" s="126"/>
      <c r="B5" s="126"/>
      <c r="C5" s="126"/>
      <c r="D5" s="127"/>
      <c r="E5" s="69"/>
      <c r="F5" s="100" t="str">
        <f>AJ10</f>
        <v>BIL</v>
      </c>
      <c r="G5" s="102" t="s">
        <v>99</v>
      </c>
      <c r="H5" s="90" t="e">
        <f>AVERAGE(AK12:AK59)</f>
        <v>#REF!</v>
      </c>
      <c r="I5" s="93" t="e">
        <f>AVERAGE(AL12:AL59)</f>
        <v>#REF!</v>
      </c>
      <c r="J5" s="90" t="e">
        <f>AVERAGE(AM12:AM59)</f>
        <v>#REF!</v>
      </c>
      <c r="K5" s="93" t="e">
        <f>AVERAGE(AO12:AO59)</f>
        <v>#REF!</v>
      </c>
      <c r="L5" s="90" t="e">
        <f>AVERAGE(AP12:AP59)</f>
        <v>#REF!</v>
      </c>
      <c r="M5" s="90" t="e">
        <f>AVERAGE(AQ12:AQ59)</f>
        <v>#REF!</v>
      </c>
      <c r="N5" s="123"/>
      <c r="O5" s="118"/>
    </row>
    <row r="6" spans="1:43" ht="15" customHeight="1" thickBot="1" x14ac:dyDescent="0.3">
      <c r="A6" s="126"/>
      <c r="B6" s="126"/>
      <c r="C6" s="126"/>
      <c r="D6" s="127"/>
      <c r="E6" s="69"/>
      <c r="F6" s="84"/>
      <c r="G6" s="103" t="s">
        <v>104</v>
      </c>
      <c r="H6" s="108" t="e">
        <f t="shared" ref="H6:M6" si="0">H4+H5</f>
        <v>#VALUE!</v>
      </c>
      <c r="I6" s="109" t="e">
        <f t="shared" si="0"/>
        <v>#VALUE!</v>
      </c>
      <c r="J6" s="108" t="e">
        <f t="shared" si="0"/>
        <v>#VALUE!</v>
      </c>
      <c r="K6" s="109" t="e">
        <f t="shared" si="0"/>
        <v>#VALUE!</v>
      </c>
      <c r="L6" s="108" t="e">
        <f t="shared" si="0"/>
        <v>#VALUE!</v>
      </c>
      <c r="M6" s="108" t="e">
        <f t="shared" si="0"/>
        <v>#VALUE!</v>
      </c>
      <c r="N6" s="124"/>
      <c r="O6" s="125"/>
    </row>
    <row r="7" spans="1:43" ht="15" customHeight="1" thickBot="1" x14ac:dyDescent="0.3">
      <c r="A7" s="126"/>
      <c r="B7" s="126"/>
      <c r="C7" s="126"/>
      <c r="D7" s="127"/>
      <c r="E7" s="69"/>
      <c r="F7" s="84"/>
      <c r="G7" s="103" t="s">
        <v>106</v>
      </c>
      <c r="H7" s="108" t="e">
        <f>(H6+H8)/2</f>
        <v>#VALUE!</v>
      </c>
      <c r="I7" s="109" t="e">
        <f t="shared" ref="I7:M7" si="1">(I6+I8)/2</f>
        <v>#VALUE!</v>
      </c>
      <c r="J7" s="108" t="e">
        <f t="shared" si="1"/>
        <v>#VALUE!</v>
      </c>
      <c r="K7" s="109" t="e">
        <f t="shared" si="1"/>
        <v>#VALUE!</v>
      </c>
      <c r="L7" s="108" t="e">
        <f t="shared" si="1"/>
        <v>#VALUE!</v>
      </c>
      <c r="M7" s="108" t="e">
        <f t="shared" si="1"/>
        <v>#VALUE!</v>
      </c>
      <c r="N7" s="124"/>
      <c r="O7" s="125"/>
    </row>
    <row r="8" spans="1:43" ht="15" customHeight="1" thickBot="1" x14ac:dyDescent="0.3">
      <c r="A8" s="126"/>
      <c r="B8" s="126"/>
      <c r="C8" s="126"/>
      <c r="D8" s="127"/>
      <c r="E8" s="69"/>
      <c r="F8" s="85"/>
      <c r="G8" s="104" t="s">
        <v>105</v>
      </c>
      <c r="H8" s="110" t="e">
        <f>SUM(H3:H5)</f>
        <v>#VALUE!</v>
      </c>
      <c r="I8" s="111" t="e">
        <f t="shared" ref="I8:M8" si="2">SUM(I3:I5)</f>
        <v>#VALUE!</v>
      </c>
      <c r="J8" s="110" t="e">
        <f t="shared" si="2"/>
        <v>#VALUE!</v>
      </c>
      <c r="K8" s="111" t="e">
        <f t="shared" si="2"/>
        <v>#VALUE!</v>
      </c>
      <c r="L8" s="110" t="e">
        <f t="shared" si="2"/>
        <v>#VALUE!</v>
      </c>
      <c r="M8" s="110" t="e">
        <f t="shared" si="2"/>
        <v>#VALUE!</v>
      </c>
      <c r="N8" s="124"/>
      <c r="O8" s="125"/>
    </row>
    <row r="9" spans="1:43" ht="15.75" x14ac:dyDescent="0.25">
      <c r="A9" s="118"/>
      <c r="C9" s="69"/>
      <c r="D9" s="69"/>
      <c r="E9" s="69"/>
      <c r="G9" s="69"/>
      <c r="H9" s="69"/>
      <c r="I9" s="69"/>
      <c r="T9" s="332" t="s">
        <v>100</v>
      </c>
      <c r="U9" s="333"/>
      <c r="V9" s="333"/>
      <c r="W9" s="333"/>
      <c r="X9" s="333"/>
      <c r="Y9" s="333"/>
      <c r="Z9" s="333"/>
      <c r="AA9" s="334"/>
      <c r="AB9" s="332" t="s">
        <v>101</v>
      </c>
      <c r="AC9" s="333"/>
      <c r="AD9" s="333"/>
      <c r="AE9" s="333"/>
      <c r="AF9" s="333"/>
      <c r="AG9" s="333"/>
      <c r="AH9" s="333"/>
      <c r="AI9" s="334"/>
      <c r="AJ9" s="332" t="s">
        <v>102</v>
      </c>
      <c r="AK9" s="333"/>
      <c r="AL9" s="333"/>
      <c r="AM9" s="333"/>
      <c r="AN9" s="333"/>
      <c r="AO9" s="333"/>
      <c r="AP9" s="333"/>
      <c r="AQ9" s="334"/>
    </row>
    <row r="10" spans="1:43" ht="15.6" customHeight="1" x14ac:dyDescent="0.25">
      <c r="A10" s="78"/>
      <c r="B10" s="330" t="s">
        <v>108</v>
      </c>
      <c r="C10" s="330"/>
      <c r="D10" s="330"/>
      <c r="E10" s="330"/>
      <c r="F10" s="330"/>
      <c r="G10" s="330"/>
      <c r="H10" s="330" t="s">
        <v>109</v>
      </c>
      <c r="I10" s="330"/>
      <c r="J10" s="330"/>
      <c r="K10" s="330"/>
      <c r="L10" s="330"/>
      <c r="M10" s="330"/>
      <c r="N10" s="330" t="s">
        <v>110</v>
      </c>
      <c r="O10" s="330"/>
      <c r="P10" s="330"/>
      <c r="Q10" s="330"/>
      <c r="R10" s="330"/>
      <c r="S10" s="331"/>
      <c r="T10" s="335">
        <f>'LIHEAP-WAP Production Tool'!F7</f>
        <v>0</v>
      </c>
      <c r="U10" s="336"/>
      <c r="V10" s="336"/>
      <c r="W10" s="336"/>
      <c r="X10" s="336"/>
      <c r="Y10" s="336"/>
      <c r="Z10" s="336"/>
      <c r="AA10" s="337"/>
      <c r="AB10" s="335">
        <f>'DOE-WAP Production Tool'!F7</f>
        <v>0</v>
      </c>
      <c r="AC10" s="336"/>
      <c r="AD10" s="336"/>
      <c r="AE10" s="336"/>
      <c r="AF10" s="336"/>
      <c r="AG10" s="336"/>
      <c r="AH10" s="336"/>
      <c r="AI10" s="337"/>
      <c r="AJ10" s="335" t="str">
        <f>'DOE_BIL WAP Production Tool'!F8</f>
        <v>BIL</v>
      </c>
      <c r="AK10" s="336"/>
      <c r="AL10" s="336"/>
      <c r="AM10" s="336"/>
      <c r="AN10" s="336"/>
      <c r="AO10" s="336"/>
      <c r="AP10" s="336"/>
      <c r="AQ10" s="337"/>
    </row>
    <row r="11" spans="1:43" ht="60" x14ac:dyDescent="0.25">
      <c r="A11" s="36" t="s">
        <v>45</v>
      </c>
      <c r="B11" s="71" t="s">
        <v>91</v>
      </c>
      <c r="C11" s="71" t="s">
        <v>92</v>
      </c>
      <c r="D11" s="71" t="s">
        <v>93</v>
      </c>
      <c r="E11" s="71" t="s">
        <v>88</v>
      </c>
      <c r="F11" s="71" t="s">
        <v>96</v>
      </c>
      <c r="G11" s="71" t="s">
        <v>95</v>
      </c>
      <c r="H11" s="71" t="s">
        <v>91</v>
      </c>
      <c r="I11" s="71" t="s">
        <v>92</v>
      </c>
      <c r="J11" s="71" t="s">
        <v>93</v>
      </c>
      <c r="K11" s="71" t="s">
        <v>88</v>
      </c>
      <c r="L11" s="71" t="s">
        <v>96</v>
      </c>
      <c r="M11" s="71" t="s">
        <v>95</v>
      </c>
      <c r="N11" s="71" t="s">
        <v>91</v>
      </c>
      <c r="O11" s="71" t="s">
        <v>92</v>
      </c>
      <c r="P11" s="71" t="s">
        <v>93</v>
      </c>
      <c r="Q11" s="71" t="s">
        <v>88</v>
      </c>
      <c r="R11" s="71" t="s">
        <v>96</v>
      </c>
      <c r="S11" s="151" t="s">
        <v>95</v>
      </c>
      <c r="T11" s="153" t="s">
        <v>86</v>
      </c>
      <c r="U11" s="71" t="s">
        <v>91</v>
      </c>
      <c r="V11" s="71" t="s">
        <v>92</v>
      </c>
      <c r="W11" s="71" t="s">
        <v>93</v>
      </c>
      <c r="X11" s="68" t="s">
        <v>94</v>
      </c>
      <c r="Y11" s="71" t="s">
        <v>88</v>
      </c>
      <c r="Z11" s="71" t="s">
        <v>96</v>
      </c>
      <c r="AA11" s="154" t="s">
        <v>95</v>
      </c>
      <c r="AB11" s="153" t="s">
        <v>86</v>
      </c>
      <c r="AC11" s="71" t="s">
        <v>91</v>
      </c>
      <c r="AD11" s="71" t="s">
        <v>92</v>
      </c>
      <c r="AE11" s="71" t="s">
        <v>93</v>
      </c>
      <c r="AF11" s="68" t="s">
        <v>94</v>
      </c>
      <c r="AG11" s="71" t="s">
        <v>88</v>
      </c>
      <c r="AH11" s="71" t="s">
        <v>96</v>
      </c>
      <c r="AI11" s="154" t="s">
        <v>95</v>
      </c>
      <c r="AJ11" s="153" t="s">
        <v>86</v>
      </c>
      <c r="AK11" s="71" t="s">
        <v>91</v>
      </c>
      <c r="AL11" s="71" t="s">
        <v>92</v>
      </c>
      <c r="AM11" s="71" t="s">
        <v>93</v>
      </c>
      <c r="AN11" s="68" t="s">
        <v>94</v>
      </c>
      <c r="AO11" s="71" t="s">
        <v>88</v>
      </c>
      <c r="AP11" s="71" t="s">
        <v>96</v>
      </c>
      <c r="AQ11" s="154" t="s">
        <v>95</v>
      </c>
    </row>
    <row r="12" spans="1:43" x14ac:dyDescent="0.25">
      <c r="A12" s="72">
        <v>45108</v>
      </c>
      <c r="B12" s="74">
        <f t="shared" ref="B12:B35" si="3">U12+AK12</f>
        <v>0</v>
      </c>
      <c r="C12" s="74">
        <f t="shared" ref="C12:C35" si="4">V12+AL12</f>
        <v>0</v>
      </c>
      <c r="D12" s="74">
        <f t="shared" ref="D12:D35" si="5">W12+AM12</f>
        <v>0</v>
      </c>
      <c r="E12" s="74">
        <f t="shared" ref="E12:E35" si="6">Y12+AO12</f>
        <v>0</v>
      </c>
      <c r="F12" s="74">
        <f t="shared" ref="F12:F35" si="7">Z12+AP12</f>
        <v>0</v>
      </c>
      <c r="G12" s="74">
        <f t="shared" ref="G12:G35" si="8">AA12+AQ12</f>
        <v>0</v>
      </c>
      <c r="H12" s="120">
        <f t="shared" ref="H12:H35" si="9">(B12+N12)/2</f>
        <v>0</v>
      </c>
      <c r="I12" s="120">
        <f t="shared" ref="I12:I35" si="10">(C12+O12)/2</f>
        <v>0</v>
      </c>
      <c r="J12" s="120">
        <f t="shared" ref="J12:J35" si="11">(D12+P12)/2</f>
        <v>0</v>
      </c>
      <c r="K12" s="120">
        <f t="shared" ref="K12:K35" si="12">(E12+Q12)/2</f>
        <v>0</v>
      </c>
      <c r="L12" s="120">
        <f t="shared" ref="L12:L35" si="13">(F12+R12)/2</f>
        <v>0</v>
      </c>
      <c r="M12" s="120">
        <f t="shared" ref="M12:M35" si="14">(G12+S12)/2</f>
        <v>0</v>
      </c>
      <c r="N12" s="121">
        <f>U12+AB12+AJ12</f>
        <v>0</v>
      </c>
      <c r="O12" s="121">
        <f>V12+AD12+AL12</f>
        <v>0</v>
      </c>
      <c r="P12" s="121">
        <f>W12+AE12+AM12</f>
        <v>0</v>
      </c>
      <c r="Q12" s="121">
        <f>Y12+AG12+AO12</f>
        <v>0</v>
      </c>
      <c r="R12" s="121">
        <f>Z12+AH12+AP12</f>
        <v>0</v>
      </c>
      <c r="S12" s="152">
        <f>AA12+AI12+AQ12</f>
        <v>0</v>
      </c>
      <c r="T12" s="150">
        <v>0</v>
      </c>
      <c r="U12" s="76">
        <f t="shared" ref="U12:U53" si="15">T12*($B$2+1)</f>
        <v>0</v>
      </c>
      <c r="V12" s="76">
        <f t="shared" ref="V12:V53" si="16">T12*(1+$D$2)</f>
        <v>0</v>
      </c>
      <c r="W12" s="76">
        <f>V12/4</f>
        <v>0</v>
      </c>
      <c r="X12" s="75">
        <f>T12</f>
        <v>0</v>
      </c>
      <c r="Y12" s="76">
        <f>X12/4</f>
        <v>0</v>
      </c>
      <c r="Z12" s="77">
        <f>V12+X12</f>
        <v>0</v>
      </c>
      <c r="AA12" s="149">
        <f>W12+Y12</f>
        <v>0</v>
      </c>
      <c r="AB12" s="150">
        <v>0</v>
      </c>
      <c r="AC12" s="76">
        <f t="shared" ref="AC12:AC53" si="17">AB12*($B$2+1)</f>
        <v>0</v>
      </c>
      <c r="AD12" s="76">
        <f t="shared" ref="AD12:AD53" si="18">AB12*(1+$D$2)</f>
        <v>0</v>
      </c>
      <c r="AE12" s="76">
        <f>AD12/4</f>
        <v>0</v>
      </c>
      <c r="AF12" s="75">
        <f>AB12</f>
        <v>0</v>
      </c>
      <c r="AG12" s="76">
        <f>AF12/4</f>
        <v>0</v>
      </c>
      <c r="AH12" s="77">
        <f>AD12+AF12</f>
        <v>0</v>
      </c>
      <c r="AI12" s="149">
        <f>AE12+AG12</f>
        <v>0</v>
      </c>
      <c r="AJ12" s="150">
        <f>'DOE_BIL WAP Production Tool'!B27</f>
        <v>0</v>
      </c>
      <c r="AK12" s="76">
        <f t="shared" ref="AK12:AK53" si="19">AJ12*($B$2+1)</f>
        <v>0</v>
      </c>
      <c r="AL12" s="76">
        <f t="shared" ref="AL12:AL53" si="20">AJ12*(1+$D$2)</f>
        <v>0</v>
      </c>
      <c r="AM12" s="76">
        <f>AL12/4</f>
        <v>0</v>
      </c>
      <c r="AN12" s="75">
        <f>AJ12</f>
        <v>0</v>
      </c>
      <c r="AO12" s="76">
        <f>AN12/4</f>
        <v>0</v>
      </c>
      <c r="AP12" s="77">
        <f>AL12+AN12</f>
        <v>0</v>
      </c>
      <c r="AQ12" s="149">
        <f>AM12+AO12</f>
        <v>0</v>
      </c>
    </row>
    <row r="13" spans="1:43" x14ac:dyDescent="0.25">
      <c r="A13" s="73" t="s">
        <v>27</v>
      </c>
      <c r="B13" s="74" t="e">
        <f>U13+AK13</f>
        <v>#REF!</v>
      </c>
      <c r="C13" s="74" t="e">
        <f t="shared" si="4"/>
        <v>#REF!</v>
      </c>
      <c r="D13" s="74" t="e">
        <f t="shared" si="5"/>
        <v>#REF!</v>
      </c>
      <c r="E13" s="74" t="e">
        <f t="shared" si="6"/>
        <v>#REF!</v>
      </c>
      <c r="F13" s="74" t="e">
        <f t="shared" si="7"/>
        <v>#REF!</v>
      </c>
      <c r="G13" s="74" t="e">
        <f t="shared" si="8"/>
        <v>#REF!</v>
      </c>
      <c r="H13" s="120" t="e">
        <f t="shared" si="9"/>
        <v>#REF!</v>
      </c>
      <c r="I13" s="120" t="e">
        <f t="shared" si="10"/>
        <v>#REF!</v>
      </c>
      <c r="J13" s="120" t="e">
        <f t="shared" si="11"/>
        <v>#REF!</v>
      </c>
      <c r="K13" s="120" t="e">
        <f t="shared" si="12"/>
        <v>#REF!</v>
      </c>
      <c r="L13" s="120" t="e">
        <f t="shared" si="13"/>
        <v>#REF!</v>
      </c>
      <c r="M13" s="120" t="e">
        <f t="shared" si="14"/>
        <v>#REF!</v>
      </c>
      <c r="N13" s="121" t="e">
        <f t="shared" ref="N13:N35" si="21">U13+AB13+AJ13</f>
        <v>#REF!</v>
      </c>
      <c r="O13" s="121" t="e">
        <f t="shared" ref="O13:O35" si="22">V13+AD13+AL13</f>
        <v>#REF!</v>
      </c>
      <c r="P13" s="121" t="e">
        <f t="shared" ref="P13:P35" si="23">W13+AE13+AM13</f>
        <v>#REF!</v>
      </c>
      <c r="Q13" s="121" t="e">
        <f t="shared" ref="Q13:Q35" si="24">Y13+AG13+AO13</f>
        <v>#REF!</v>
      </c>
      <c r="R13" s="121" t="e">
        <f t="shared" ref="R13:R35" si="25">Z13+AH13+AP13</f>
        <v>#REF!</v>
      </c>
      <c r="S13" s="152" t="e">
        <f t="shared" ref="S13:S35" si="26">AA13+AI13+AQ13</f>
        <v>#REF!</v>
      </c>
      <c r="T13" s="150">
        <v>0</v>
      </c>
      <c r="U13" s="76">
        <f t="shared" si="15"/>
        <v>0</v>
      </c>
      <c r="V13" s="76">
        <f t="shared" si="16"/>
        <v>0</v>
      </c>
      <c r="W13" s="76">
        <f t="shared" ref="W13:Y51" si="27">V13/4</f>
        <v>0</v>
      </c>
      <c r="X13" s="75">
        <f t="shared" ref="X13:X53" si="28">T13</f>
        <v>0</v>
      </c>
      <c r="Y13" s="76">
        <f t="shared" si="27"/>
        <v>0</v>
      </c>
      <c r="Z13" s="77">
        <f t="shared" ref="Z13:Z53" si="29">V13+X13</f>
        <v>0</v>
      </c>
      <c r="AA13" s="149">
        <f t="shared" ref="AA13:AA53" si="30">W13+Y13</f>
        <v>0</v>
      </c>
      <c r="AB13" s="150">
        <v>0</v>
      </c>
      <c r="AC13" s="76">
        <f t="shared" si="17"/>
        <v>0</v>
      </c>
      <c r="AD13" s="76">
        <f t="shared" si="18"/>
        <v>0</v>
      </c>
      <c r="AE13" s="76">
        <f t="shared" ref="AE13" si="31">AD13/4</f>
        <v>0</v>
      </c>
      <c r="AF13" s="75">
        <f t="shared" ref="AF13:AF53" si="32">AB13</f>
        <v>0</v>
      </c>
      <c r="AG13" s="76">
        <f t="shared" ref="AG13" si="33">AF13/4</f>
        <v>0</v>
      </c>
      <c r="AH13" s="77">
        <f t="shared" ref="AH13:AH53" si="34">AD13+AF13</f>
        <v>0</v>
      </c>
      <c r="AI13" s="149">
        <f t="shared" ref="AI13:AI53" si="35">AE13+AG13</f>
        <v>0</v>
      </c>
      <c r="AJ13" s="150" t="e">
        <f>'DOE_BIL WAP Production Tool'!#REF!</f>
        <v>#REF!</v>
      </c>
      <c r="AK13" s="76" t="e">
        <f t="shared" si="19"/>
        <v>#REF!</v>
      </c>
      <c r="AL13" s="76" t="e">
        <f t="shared" si="20"/>
        <v>#REF!</v>
      </c>
      <c r="AM13" s="76" t="e">
        <f t="shared" ref="AM13" si="36">AL13/4</f>
        <v>#REF!</v>
      </c>
      <c r="AN13" s="75" t="e">
        <f t="shared" ref="AN13:AN53" si="37">AJ13</f>
        <v>#REF!</v>
      </c>
      <c r="AO13" s="76" t="e">
        <f t="shared" ref="AO13" si="38">AN13/4</f>
        <v>#REF!</v>
      </c>
      <c r="AP13" s="77" t="e">
        <f t="shared" ref="AP13:AP53" si="39">AL13+AN13</f>
        <v>#REF!</v>
      </c>
      <c r="AQ13" s="149" t="e">
        <f t="shared" ref="AQ13:AQ53" si="40">AM13+AO13</f>
        <v>#REF!</v>
      </c>
    </row>
    <row r="14" spans="1:43" x14ac:dyDescent="0.25">
      <c r="A14" s="73" t="s">
        <v>28</v>
      </c>
      <c r="B14" s="74">
        <f t="shared" si="3"/>
        <v>0</v>
      </c>
      <c r="C14" s="74">
        <f t="shared" si="4"/>
        <v>0</v>
      </c>
      <c r="D14" s="74">
        <f t="shared" si="5"/>
        <v>0</v>
      </c>
      <c r="E14" s="74">
        <f t="shared" si="6"/>
        <v>0</v>
      </c>
      <c r="F14" s="74">
        <f t="shared" si="7"/>
        <v>0</v>
      </c>
      <c r="G14" s="74">
        <f t="shared" si="8"/>
        <v>0</v>
      </c>
      <c r="H14" s="120">
        <f t="shared" si="9"/>
        <v>0</v>
      </c>
      <c r="I14" s="120">
        <f t="shared" si="10"/>
        <v>0</v>
      </c>
      <c r="J14" s="120">
        <f t="shared" si="11"/>
        <v>0</v>
      </c>
      <c r="K14" s="120">
        <f t="shared" si="12"/>
        <v>0</v>
      </c>
      <c r="L14" s="120">
        <f t="shared" si="13"/>
        <v>0</v>
      </c>
      <c r="M14" s="120">
        <f t="shared" si="14"/>
        <v>0</v>
      </c>
      <c r="N14" s="121">
        <f t="shared" si="21"/>
        <v>0</v>
      </c>
      <c r="O14" s="121">
        <f t="shared" si="22"/>
        <v>0</v>
      </c>
      <c r="P14" s="121">
        <f t="shared" si="23"/>
        <v>0</v>
      </c>
      <c r="Q14" s="121">
        <f t="shared" si="24"/>
        <v>0</v>
      </c>
      <c r="R14" s="121">
        <f t="shared" si="25"/>
        <v>0</v>
      </c>
      <c r="S14" s="152">
        <f t="shared" si="26"/>
        <v>0</v>
      </c>
      <c r="T14" s="150">
        <v>0</v>
      </c>
      <c r="U14" s="76">
        <f t="shared" si="15"/>
        <v>0</v>
      </c>
      <c r="V14" s="76">
        <f t="shared" si="16"/>
        <v>0</v>
      </c>
      <c r="W14" s="76">
        <f t="shared" si="27"/>
        <v>0</v>
      </c>
      <c r="X14" s="75">
        <f t="shared" si="28"/>
        <v>0</v>
      </c>
      <c r="Y14" s="76">
        <f t="shared" si="27"/>
        <v>0</v>
      </c>
      <c r="Z14" s="77">
        <f t="shared" si="29"/>
        <v>0</v>
      </c>
      <c r="AA14" s="149">
        <f t="shared" si="30"/>
        <v>0</v>
      </c>
      <c r="AB14" s="150">
        <v>0</v>
      </c>
      <c r="AC14" s="76">
        <f t="shared" si="17"/>
        <v>0</v>
      </c>
      <c r="AD14" s="76">
        <f t="shared" si="18"/>
        <v>0</v>
      </c>
      <c r="AE14" s="76">
        <f t="shared" ref="AE14" si="41">AD14/4</f>
        <v>0</v>
      </c>
      <c r="AF14" s="75">
        <f t="shared" si="32"/>
        <v>0</v>
      </c>
      <c r="AG14" s="76">
        <f t="shared" ref="AG14" si="42">AF14/4</f>
        <v>0</v>
      </c>
      <c r="AH14" s="77">
        <f t="shared" si="34"/>
        <v>0</v>
      </c>
      <c r="AI14" s="149">
        <f t="shared" si="35"/>
        <v>0</v>
      </c>
      <c r="AJ14" s="150">
        <f>'DOE_BIL WAP Production Tool'!B28</f>
        <v>0</v>
      </c>
      <c r="AK14" s="76">
        <f t="shared" si="19"/>
        <v>0</v>
      </c>
      <c r="AL14" s="76">
        <f t="shared" si="20"/>
        <v>0</v>
      </c>
      <c r="AM14" s="76">
        <f t="shared" ref="AM14" si="43">AL14/4</f>
        <v>0</v>
      </c>
      <c r="AN14" s="75">
        <f t="shared" si="37"/>
        <v>0</v>
      </c>
      <c r="AO14" s="76">
        <f t="shared" ref="AO14" si="44">AN14/4</f>
        <v>0</v>
      </c>
      <c r="AP14" s="77">
        <f t="shared" si="39"/>
        <v>0</v>
      </c>
      <c r="AQ14" s="149">
        <f t="shared" si="40"/>
        <v>0</v>
      </c>
    </row>
    <row r="15" spans="1:43" x14ac:dyDescent="0.25">
      <c r="A15" s="73" t="s">
        <v>29</v>
      </c>
      <c r="B15" s="74">
        <f t="shared" si="3"/>
        <v>0</v>
      </c>
      <c r="C15" s="74">
        <f t="shared" si="4"/>
        <v>0</v>
      </c>
      <c r="D15" s="74">
        <f t="shared" si="5"/>
        <v>0</v>
      </c>
      <c r="E15" s="74">
        <f t="shared" si="6"/>
        <v>0</v>
      </c>
      <c r="F15" s="74">
        <f t="shared" si="7"/>
        <v>0</v>
      </c>
      <c r="G15" s="74">
        <f t="shared" si="8"/>
        <v>0</v>
      </c>
      <c r="H15" s="120">
        <f t="shared" si="9"/>
        <v>0</v>
      </c>
      <c r="I15" s="120">
        <f t="shared" si="10"/>
        <v>0</v>
      </c>
      <c r="J15" s="120">
        <f t="shared" si="11"/>
        <v>0</v>
      </c>
      <c r="K15" s="120">
        <f t="shared" si="12"/>
        <v>0</v>
      </c>
      <c r="L15" s="120">
        <f t="shared" si="13"/>
        <v>0</v>
      </c>
      <c r="M15" s="120">
        <f t="shared" si="14"/>
        <v>0</v>
      </c>
      <c r="N15" s="121">
        <f t="shared" si="21"/>
        <v>0</v>
      </c>
      <c r="O15" s="121">
        <f t="shared" si="22"/>
        <v>0</v>
      </c>
      <c r="P15" s="121">
        <f t="shared" si="23"/>
        <v>0</v>
      </c>
      <c r="Q15" s="121">
        <f t="shared" si="24"/>
        <v>0</v>
      </c>
      <c r="R15" s="121">
        <f t="shared" si="25"/>
        <v>0</v>
      </c>
      <c r="S15" s="152">
        <f t="shared" si="26"/>
        <v>0</v>
      </c>
      <c r="T15" s="150">
        <v>0</v>
      </c>
      <c r="U15" s="76">
        <f t="shared" si="15"/>
        <v>0</v>
      </c>
      <c r="V15" s="76">
        <f t="shared" si="16"/>
        <v>0</v>
      </c>
      <c r="W15" s="76">
        <f t="shared" si="27"/>
        <v>0</v>
      </c>
      <c r="X15" s="75">
        <f t="shared" si="28"/>
        <v>0</v>
      </c>
      <c r="Y15" s="76">
        <f t="shared" si="27"/>
        <v>0</v>
      </c>
      <c r="Z15" s="77">
        <f t="shared" si="29"/>
        <v>0</v>
      </c>
      <c r="AA15" s="149">
        <f t="shared" si="30"/>
        <v>0</v>
      </c>
      <c r="AB15" s="150">
        <v>0</v>
      </c>
      <c r="AC15" s="76">
        <f t="shared" si="17"/>
        <v>0</v>
      </c>
      <c r="AD15" s="76">
        <f t="shared" si="18"/>
        <v>0</v>
      </c>
      <c r="AE15" s="76">
        <f t="shared" ref="AE15" si="45">AD15/4</f>
        <v>0</v>
      </c>
      <c r="AF15" s="75">
        <f t="shared" si="32"/>
        <v>0</v>
      </c>
      <c r="AG15" s="76">
        <f t="shared" ref="AG15" si="46">AF15/4</f>
        <v>0</v>
      </c>
      <c r="AH15" s="77">
        <f t="shared" si="34"/>
        <v>0</v>
      </c>
      <c r="AI15" s="149">
        <f t="shared" si="35"/>
        <v>0</v>
      </c>
      <c r="AJ15" s="150">
        <f>'DOE_BIL WAP Production Tool'!B29</f>
        <v>0</v>
      </c>
      <c r="AK15" s="76">
        <f t="shared" si="19"/>
        <v>0</v>
      </c>
      <c r="AL15" s="76">
        <f t="shared" si="20"/>
        <v>0</v>
      </c>
      <c r="AM15" s="76">
        <f t="shared" ref="AM15" si="47">AL15/4</f>
        <v>0</v>
      </c>
      <c r="AN15" s="75">
        <f t="shared" si="37"/>
        <v>0</v>
      </c>
      <c r="AO15" s="76">
        <f t="shared" ref="AO15" si="48">AN15/4</f>
        <v>0</v>
      </c>
      <c r="AP15" s="77">
        <f t="shared" si="39"/>
        <v>0</v>
      </c>
      <c r="AQ15" s="149">
        <f t="shared" si="40"/>
        <v>0</v>
      </c>
    </row>
    <row r="16" spans="1:43" x14ac:dyDescent="0.25">
      <c r="A16" s="73" t="s">
        <v>30</v>
      </c>
      <c r="B16" s="74">
        <f t="shared" si="3"/>
        <v>0</v>
      </c>
      <c r="C16" s="74">
        <f t="shared" si="4"/>
        <v>0</v>
      </c>
      <c r="D16" s="74">
        <f t="shared" si="5"/>
        <v>0</v>
      </c>
      <c r="E16" s="74">
        <f t="shared" si="6"/>
        <v>0</v>
      </c>
      <c r="F16" s="74">
        <f t="shared" si="7"/>
        <v>0</v>
      </c>
      <c r="G16" s="74">
        <f t="shared" si="8"/>
        <v>0</v>
      </c>
      <c r="H16" s="120">
        <f t="shared" si="9"/>
        <v>0</v>
      </c>
      <c r="I16" s="120">
        <f t="shared" si="10"/>
        <v>0</v>
      </c>
      <c r="J16" s="120">
        <f t="shared" si="11"/>
        <v>0</v>
      </c>
      <c r="K16" s="120">
        <f t="shared" si="12"/>
        <v>0</v>
      </c>
      <c r="L16" s="120">
        <f t="shared" si="13"/>
        <v>0</v>
      </c>
      <c r="M16" s="120">
        <f t="shared" si="14"/>
        <v>0</v>
      </c>
      <c r="N16" s="121">
        <f t="shared" si="21"/>
        <v>0</v>
      </c>
      <c r="O16" s="121">
        <f t="shared" si="22"/>
        <v>0</v>
      </c>
      <c r="P16" s="121">
        <f t="shared" si="23"/>
        <v>0</v>
      </c>
      <c r="Q16" s="121">
        <f t="shared" si="24"/>
        <v>0</v>
      </c>
      <c r="R16" s="121">
        <f t="shared" si="25"/>
        <v>0</v>
      </c>
      <c r="S16" s="152">
        <f t="shared" si="26"/>
        <v>0</v>
      </c>
      <c r="T16" s="150">
        <v>0</v>
      </c>
      <c r="U16" s="76">
        <f t="shared" si="15"/>
        <v>0</v>
      </c>
      <c r="V16" s="76">
        <f t="shared" si="16"/>
        <v>0</v>
      </c>
      <c r="W16" s="76">
        <f>V16/3</f>
        <v>0</v>
      </c>
      <c r="X16" s="75">
        <f t="shared" si="28"/>
        <v>0</v>
      </c>
      <c r="Y16" s="76">
        <f>X16/3</f>
        <v>0</v>
      </c>
      <c r="Z16" s="77">
        <f t="shared" si="29"/>
        <v>0</v>
      </c>
      <c r="AA16" s="149">
        <f t="shared" si="30"/>
        <v>0</v>
      </c>
      <c r="AB16" s="150">
        <v>0</v>
      </c>
      <c r="AC16" s="76">
        <f t="shared" si="17"/>
        <v>0</v>
      </c>
      <c r="AD16" s="76">
        <f t="shared" si="18"/>
        <v>0</v>
      </c>
      <c r="AE16" s="76">
        <f>AD16/3</f>
        <v>0</v>
      </c>
      <c r="AF16" s="75">
        <f t="shared" si="32"/>
        <v>0</v>
      </c>
      <c r="AG16" s="76">
        <f>AF16/3</f>
        <v>0</v>
      </c>
      <c r="AH16" s="77">
        <f t="shared" si="34"/>
        <v>0</v>
      </c>
      <c r="AI16" s="149">
        <f t="shared" si="35"/>
        <v>0</v>
      </c>
      <c r="AJ16" s="150">
        <f>'DOE_BIL WAP Production Tool'!B30</f>
        <v>0</v>
      </c>
      <c r="AK16" s="76">
        <f t="shared" si="19"/>
        <v>0</v>
      </c>
      <c r="AL16" s="76">
        <f t="shared" si="20"/>
        <v>0</v>
      </c>
      <c r="AM16" s="76">
        <f>AL16/3</f>
        <v>0</v>
      </c>
      <c r="AN16" s="75">
        <f t="shared" si="37"/>
        <v>0</v>
      </c>
      <c r="AO16" s="76">
        <f>AN16/3</f>
        <v>0</v>
      </c>
      <c r="AP16" s="77">
        <f t="shared" si="39"/>
        <v>0</v>
      </c>
      <c r="AQ16" s="149">
        <f t="shared" si="40"/>
        <v>0</v>
      </c>
    </row>
    <row r="17" spans="1:43" x14ac:dyDescent="0.25">
      <c r="A17" s="73" t="s">
        <v>31</v>
      </c>
      <c r="B17" s="74">
        <f t="shared" si="3"/>
        <v>0</v>
      </c>
      <c r="C17" s="74">
        <f t="shared" si="4"/>
        <v>0</v>
      </c>
      <c r="D17" s="74">
        <f t="shared" si="5"/>
        <v>0</v>
      </c>
      <c r="E17" s="74">
        <f t="shared" si="6"/>
        <v>0</v>
      </c>
      <c r="F17" s="74">
        <f t="shared" si="7"/>
        <v>0</v>
      </c>
      <c r="G17" s="74">
        <f t="shared" si="8"/>
        <v>0</v>
      </c>
      <c r="H17" s="120">
        <f t="shared" si="9"/>
        <v>0</v>
      </c>
      <c r="I17" s="120">
        <f t="shared" si="10"/>
        <v>0</v>
      </c>
      <c r="J17" s="120">
        <f t="shared" si="11"/>
        <v>0</v>
      </c>
      <c r="K17" s="120">
        <f t="shared" si="12"/>
        <v>0</v>
      </c>
      <c r="L17" s="120">
        <f t="shared" si="13"/>
        <v>0</v>
      </c>
      <c r="M17" s="120">
        <f t="shared" si="14"/>
        <v>0</v>
      </c>
      <c r="N17" s="121">
        <f t="shared" si="21"/>
        <v>0</v>
      </c>
      <c r="O17" s="121">
        <f t="shared" si="22"/>
        <v>0</v>
      </c>
      <c r="P17" s="121">
        <f t="shared" si="23"/>
        <v>0</v>
      </c>
      <c r="Q17" s="121">
        <f t="shared" si="24"/>
        <v>0</v>
      </c>
      <c r="R17" s="121">
        <f t="shared" si="25"/>
        <v>0</v>
      </c>
      <c r="S17" s="152">
        <f t="shared" si="26"/>
        <v>0</v>
      </c>
      <c r="T17" s="150">
        <v>0</v>
      </c>
      <c r="U17" s="76">
        <f t="shared" si="15"/>
        <v>0</v>
      </c>
      <c r="V17" s="76">
        <f t="shared" si="16"/>
        <v>0</v>
      </c>
      <c r="W17" s="76">
        <f>V17/2.5</f>
        <v>0</v>
      </c>
      <c r="X17" s="75">
        <f t="shared" si="28"/>
        <v>0</v>
      </c>
      <c r="Y17" s="76">
        <f>X17/2.5</f>
        <v>0</v>
      </c>
      <c r="Z17" s="77">
        <f t="shared" si="29"/>
        <v>0</v>
      </c>
      <c r="AA17" s="149">
        <f t="shared" si="30"/>
        <v>0</v>
      </c>
      <c r="AB17" s="150">
        <v>0</v>
      </c>
      <c r="AC17" s="76">
        <f t="shared" si="17"/>
        <v>0</v>
      </c>
      <c r="AD17" s="76">
        <f t="shared" si="18"/>
        <v>0</v>
      </c>
      <c r="AE17" s="76">
        <f>AD17/2.5</f>
        <v>0</v>
      </c>
      <c r="AF17" s="75">
        <f t="shared" si="32"/>
        <v>0</v>
      </c>
      <c r="AG17" s="76">
        <f>AF17/2.5</f>
        <v>0</v>
      </c>
      <c r="AH17" s="77">
        <f t="shared" si="34"/>
        <v>0</v>
      </c>
      <c r="AI17" s="149">
        <f t="shared" si="35"/>
        <v>0</v>
      </c>
      <c r="AJ17" s="150">
        <f>'DOE_BIL WAP Production Tool'!B31</f>
        <v>0</v>
      </c>
      <c r="AK17" s="76">
        <f t="shared" si="19"/>
        <v>0</v>
      </c>
      <c r="AL17" s="76">
        <f t="shared" si="20"/>
        <v>0</v>
      </c>
      <c r="AM17" s="76">
        <f>AL17/2.5</f>
        <v>0</v>
      </c>
      <c r="AN17" s="75">
        <f t="shared" si="37"/>
        <v>0</v>
      </c>
      <c r="AO17" s="76">
        <f>AN17/2.5</f>
        <v>0</v>
      </c>
      <c r="AP17" s="77">
        <f t="shared" si="39"/>
        <v>0</v>
      </c>
      <c r="AQ17" s="149">
        <f t="shared" si="40"/>
        <v>0</v>
      </c>
    </row>
    <row r="18" spans="1:43" ht="14.45" customHeight="1" x14ac:dyDescent="0.25">
      <c r="A18" s="72">
        <v>45292</v>
      </c>
      <c r="B18" s="74">
        <f t="shared" si="3"/>
        <v>0</v>
      </c>
      <c r="C18" s="74">
        <f t="shared" si="4"/>
        <v>0</v>
      </c>
      <c r="D18" s="74">
        <f t="shared" si="5"/>
        <v>0</v>
      </c>
      <c r="E18" s="74">
        <f t="shared" si="6"/>
        <v>0</v>
      </c>
      <c r="F18" s="74">
        <f t="shared" si="7"/>
        <v>0</v>
      </c>
      <c r="G18" s="74">
        <f t="shared" si="8"/>
        <v>0</v>
      </c>
      <c r="H18" s="120">
        <f t="shared" si="9"/>
        <v>0</v>
      </c>
      <c r="I18" s="120">
        <f t="shared" si="10"/>
        <v>0</v>
      </c>
      <c r="J18" s="120">
        <f t="shared" si="11"/>
        <v>0</v>
      </c>
      <c r="K18" s="120">
        <f t="shared" si="12"/>
        <v>0</v>
      </c>
      <c r="L18" s="120">
        <f t="shared" si="13"/>
        <v>0</v>
      </c>
      <c r="M18" s="120">
        <f t="shared" si="14"/>
        <v>0</v>
      </c>
      <c r="N18" s="121">
        <f t="shared" si="21"/>
        <v>0</v>
      </c>
      <c r="O18" s="121">
        <f t="shared" si="22"/>
        <v>0</v>
      </c>
      <c r="P18" s="121">
        <f t="shared" si="23"/>
        <v>0</v>
      </c>
      <c r="Q18" s="121">
        <f t="shared" si="24"/>
        <v>0</v>
      </c>
      <c r="R18" s="121">
        <f t="shared" si="25"/>
        <v>0</v>
      </c>
      <c r="S18" s="152">
        <f t="shared" si="26"/>
        <v>0</v>
      </c>
      <c r="T18" s="150">
        <v>0</v>
      </c>
      <c r="U18" s="76">
        <f t="shared" si="15"/>
        <v>0</v>
      </c>
      <c r="V18" s="76">
        <f t="shared" si="16"/>
        <v>0</v>
      </c>
      <c r="W18" s="76">
        <f t="shared" si="27"/>
        <v>0</v>
      </c>
      <c r="X18" s="75">
        <f t="shared" si="28"/>
        <v>0</v>
      </c>
      <c r="Y18" s="76">
        <f t="shared" si="27"/>
        <v>0</v>
      </c>
      <c r="Z18" s="77">
        <f t="shared" si="29"/>
        <v>0</v>
      </c>
      <c r="AA18" s="149">
        <f t="shared" si="30"/>
        <v>0</v>
      </c>
      <c r="AB18" s="150">
        <v>0</v>
      </c>
      <c r="AC18" s="76">
        <f t="shared" si="17"/>
        <v>0</v>
      </c>
      <c r="AD18" s="76">
        <f t="shared" si="18"/>
        <v>0</v>
      </c>
      <c r="AE18" s="76">
        <f t="shared" ref="AE18" si="49">AD18/4</f>
        <v>0</v>
      </c>
      <c r="AF18" s="75">
        <f t="shared" si="32"/>
        <v>0</v>
      </c>
      <c r="AG18" s="76">
        <f t="shared" ref="AG18" si="50">AF18/4</f>
        <v>0</v>
      </c>
      <c r="AH18" s="77">
        <f t="shared" si="34"/>
        <v>0</v>
      </c>
      <c r="AI18" s="149">
        <f t="shared" si="35"/>
        <v>0</v>
      </c>
      <c r="AJ18" s="150">
        <f>'DOE_BIL WAP Production Tool'!B32</f>
        <v>0</v>
      </c>
      <c r="AK18" s="76">
        <f t="shared" si="19"/>
        <v>0</v>
      </c>
      <c r="AL18" s="76">
        <f t="shared" si="20"/>
        <v>0</v>
      </c>
      <c r="AM18" s="76">
        <f t="shared" ref="AM18" si="51">AL18/4</f>
        <v>0</v>
      </c>
      <c r="AN18" s="75">
        <f t="shared" si="37"/>
        <v>0</v>
      </c>
      <c r="AO18" s="76">
        <f t="shared" ref="AO18" si="52">AN18/4</f>
        <v>0</v>
      </c>
      <c r="AP18" s="77">
        <f t="shared" si="39"/>
        <v>0</v>
      </c>
      <c r="AQ18" s="149">
        <f t="shared" si="40"/>
        <v>0</v>
      </c>
    </row>
    <row r="19" spans="1:43" x14ac:dyDescent="0.25">
      <c r="A19" s="73" t="s">
        <v>21</v>
      </c>
      <c r="B19" s="74">
        <f t="shared" si="3"/>
        <v>0</v>
      </c>
      <c r="C19" s="74">
        <f t="shared" si="4"/>
        <v>0</v>
      </c>
      <c r="D19" s="74">
        <f t="shared" si="5"/>
        <v>0</v>
      </c>
      <c r="E19" s="74">
        <f t="shared" si="6"/>
        <v>0</v>
      </c>
      <c r="F19" s="74">
        <f t="shared" si="7"/>
        <v>0</v>
      </c>
      <c r="G19" s="74">
        <f t="shared" si="8"/>
        <v>0</v>
      </c>
      <c r="H19" s="120">
        <f t="shared" si="9"/>
        <v>0</v>
      </c>
      <c r="I19" s="120">
        <f t="shared" si="10"/>
        <v>0</v>
      </c>
      <c r="J19" s="120">
        <f t="shared" si="11"/>
        <v>0</v>
      </c>
      <c r="K19" s="120">
        <f t="shared" si="12"/>
        <v>0</v>
      </c>
      <c r="L19" s="120">
        <f t="shared" si="13"/>
        <v>0</v>
      </c>
      <c r="M19" s="120">
        <f t="shared" si="14"/>
        <v>0</v>
      </c>
      <c r="N19" s="121">
        <f t="shared" si="21"/>
        <v>0</v>
      </c>
      <c r="O19" s="121">
        <f t="shared" si="22"/>
        <v>0</v>
      </c>
      <c r="P19" s="121">
        <f t="shared" si="23"/>
        <v>0</v>
      </c>
      <c r="Q19" s="121">
        <f t="shared" si="24"/>
        <v>0</v>
      </c>
      <c r="R19" s="121">
        <f t="shared" si="25"/>
        <v>0</v>
      </c>
      <c r="S19" s="152">
        <f t="shared" si="26"/>
        <v>0</v>
      </c>
      <c r="T19" s="150">
        <v>0</v>
      </c>
      <c r="U19" s="76">
        <f t="shared" si="15"/>
        <v>0</v>
      </c>
      <c r="V19" s="76">
        <f t="shared" si="16"/>
        <v>0</v>
      </c>
      <c r="W19" s="76">
        <f t="shared" si="27"/>
        <v>0</v>
      </c>
      <c r="X19" s="75">
        <f t="shared" si="28"/>
        <v>0</v>
      </c>
      <c r="Y19" s="76">
        <f t="shared" si="27"/>
        <v>0</v>
      </c>
      <c r="Z19" s="77">
        <f t="shared" si="29"/>
        <v>0</v>
      </c>
      <c r="AA19" s="149">
        <f t="shared" si="30"/>
        <v>0</v>
      </c>
      <c r="AB19" s="150">
        <v>0</v>
      </c>
      <c r="AC19" s="76">
        <f t="shared" si="17"/>
        <v>0</v>
      </c>
      <c r="AD19" s="76">
        <f t="shared" si="18"/>
        <v>0</v>
      </c>
      <c r="AE19" s="76">
        <f t="shared" ref="AE19" si="53">AD19/4</f>
        <v>0</v>
      </c>
      <c r="AF19" s="75">
        <f t="shared" si="32"/>
        <v>0</v>
      </c>
      <c r="AG19" s="76">
        <f t="shared" ref="AG19" si="54">AF19/4</f>
        <v>0</v>
      </c>
      <c r="AH19" s="77">
        <f t="shared" si="34"/>
        <v>0</v>
      </c>
      <c r="AI19" s="149">
        <f t="shared" si="35"/>
        <v>0</v>
      </c>
      <c r="AJ19" s="150">
        <f>'DOE_BIL WAP Production Tool'!B33</f>
        <v>0</v>
      </c>
      <c r="AK19" s="76">
        <f t="shared" si="19"/>
        <v>0</v>
      </c>
      <c r="AL19" s="76">
        <f t="shared" si="20"/>
        <v>0</v>
      </c>
      <c r="AM19" s="76">
        <f t="shared" ref="AM19" si="55">AL19/4</f>
        <v>0</v>
      </c>
      <c r="AN19" s="75">
        <f t="shared" si="37"/>
        <v>0</v>
      </c>
      <c r="AO19" s="76">
        <f t="shared" ref="AO19" si="56">AN19/4</f>
        <v>0</v>
      </c>
      <c r="AP19" s="77">
        <f t="shared" si="39"/>
        <v>0</v>
      </c>
      <c r="AQ19" s="149">
        <f t="shared" si="40"/>
        <v>0</v>
      </c>
    </row>
    <row r="20" spans="1:43" x14ac:dyDescent="0.25">
      <c r="A20" s="73" t="s">
        <v>22</v>
      </c>
      <c r="B20" s="74">
        <f t="shared" si="3"/>
        <v>0</v>
      </c>
      <c r="C20" s="74">
        <f t="shared" si="4"/>
        <v>0</v>
      </c>
      <c r="D20" s="74">
        <f t="shared" si="5"/>
        <v>0</v>
      </c>
      <c r="E20" s="74">
        <f t="shared" si="6"/>
        <v>0</v>
      </c>
      <c r="F20" s="74">
        <f t="shared" si="7"/>
        <v>0</v>
      </c>
      <c r="G20" s="74">
        <f t="shared" si="8"/>
        <v>0</v>
      </c>
      <c r="H20" s="120">
        <f t="shared" si="9"/>
        <v>0</v>
      </c>
      <c r="I20" s="120">
        <f t="shared" si="10"/>
        <v>0</v>
      </c>
      <c r="J20" s="120">
        <f t="shared" si="11"/>
        <v>0</v>
      </c>
      <c r="K20" s="120">
        <f t="shared" si="12"/>
        <v>0</v>
      </c>
      <c r="L20" s="120">
        <f t="shared" si="13"/>
        <v>0</v>
      </c>
      <c r="M20" s="120">
        <f t="shared" si="14"/>
        <v>0</v>
      </c>
      <c r="N20" s="121">
        <f t="shared" si="21"/>
        <v>0</v>
      </c>
      <c r="O20" s="121">
        <f t="shared" si="22"/>
        <v>0</v>
      </c>
      <c r="P20" s="121">
        <f t="shared" si="23"/>
        <v>0</v>
      </c>
      <c r="Q20" s="121">
        <f t="shared" si="24"/>
        <v>0</v>
      </c>
      <c r="R20" s="121">
        <f t="shared" si="25"/>
        <v>0</v>
      </c>
      <c r="S20" s="152">
        <f t="shared" si="26"/>
        <v>0</v>
      </c>
      <c r="T20" s="150">
        <v>0</v>
      </c>
      <c r="U20" s="76">
        <f t="shared" si="15"/>
        <v>0</v>
      </c>
      <c r="V20" s="76">
        <f t="shared" si="16"/>
        <v>0</v>
      </c>
      <c r="W20" s="76">
        <f t="shared" si="27"/>
        <v>0</v>
      </c>
      <c r="X20" s="75">
        <f t="shared" si="28"/>
        <v>0</v>
      </c>
      <c r="Y20" s="76">
        <f t="shared" si="27"/>
        <v>0</v>
      </c>
      <c r="Z20" s="77">
        <f t="shared" si="29"/>
        <v>0</v>
      </c>
      <c r="AA20" s="149">
        <f t="shared" si="30"/>
        <v>0</v>
      </c>
      <c r="AB20" s="150">
        <v>0</v>
      </c>
      <c r="AC20" s="76">
        <f t="shared" si="17"/>
        <v>0</v>
      </c>
      <c r="AD20" s="76">
        <f t="shared" si="18"/>
        <v>0</v>
      </c>
      <c r="AE20" s="76">
        <f t="shared" ref="AE20" si="57">AD20/4</f>
        <v>0</v>
      </c>
      <c r="AF20" s="75">
        <f t="shared" si="32"/>
        <v>0</v>
      </c>
      <c r="AG20" s="76">
        <f t="shared" ref="AG20" si="58">AF20/4</f>
        <v>0</v>
      </c>
      <c r="AH20" s="77">
        <f t="shared" si="34"/>
        <v>0</v>
      </c>
      <c r="AI20" s="149">
        <f t="shared" si="35"/>
        <v>0</v>
      </c>
      <c r="AJ20" s="150">
        <f>'DOE_BIL WAP Production Tool'!B34</f>
        <v>0</v>
      </c>
      <c r="AK20" s="76">
        <f t="shared" si="19"/>
        <v>0</v>
      </c>
      <c r="AL20" s="76">
        <f t="shared" si="20"/>
        <v>0</v>
      </c>
      <c r="AM20" s="76">
        <f t="shared" ref="AM20" si="59">AL20/4</f>
        <v>0</v>
      </c>
      <c r="AN20" s="75">
        <f t="shared" si="37"/>
        <v>0</v>
      </c>
      <c r="AO20" s="76">
        <f t="shared" ref="AO20" si="60">AN20/4</f>
        <v>0</v>
      </c>
      <c r="AP20" s="77">
        <f t="shared" si="39"/>
        <v>0</v>
      </c>
      <c r="AQ20" s="149">
        <f t="shared" si="40"/>
        <v>0</v>
      </c>
    </row>
    <row r="21" spans="1:43" x14ac:dyDescent="0.25">
      <c r="A21" s="73" t="s">
        <v>23</v>
      </c>
      <c r="B21" s="74">
        <f t="shared" si="3"/>
        <v>0</v>
      </c>
      <c r="C21" s="74">
        <f t="shared" si="4"/>
        <v>0</v>
      </c>
      <c r="D21" s="74">
        <f t="shared" si="5"/>
        <v>0</v>
      </c>
      <c r="E21" s="74">
        <f t="shared" si="6"/>
        <v>0</v>
      </c>
      <c r="F21" s="74">
        <f t="shared" si="7"/>
        <v>0</v>
      </c>
      <c r="G21" s="74">
        <f t="shared" si="8"/>
        <v>0</v>
      </c>
      <c r="H21" s="120">
        <f t="shared" si="9"/>
        <v>0</v>
      </c>
      <c r="I21" s="120">
        <f t="shared" si="10"/>
        <v>0</v>
      </c>
      <c r="J21" s="120">
        <f t="shared" si="11"/>
        <v>0</v>
      </c>
      <c r="K21" s="120">
        <f t="shared" si="12"/>
        <v>0</v>
      </c>
      <c r="L21" s="120">
        <f t="shared" si="13"/>
        <v>0</v>
      </c>
      <c r="M21" s="120">
        <f t="shared" si="14"/>
        <v>0</v>
      </c>
      <c r="N21" s="121">
        <f t="shared" si="21"/>
        <v>0</v>
      </c>
      <c r="O21" s="121">
        <f t="shared" si="22"/>
        <v>0</v>
      </c>
      <c r="P21" s="121">
        <f t="shared" si="23"/>
        <v>0</v>
      </c>
      <c r="Q21" s="121">
        <f t="shared" si="24"/>
        <v>0</v>
      </c>
      <c r="R21" s="121">
        <f t="shared" si="25"/>
        <v>0</v>
      </c>
      <c r="S21" s="152">
        <f t="shared" si="26"/>
        <v>0</v>
      </c>
      <c r="T21" s="150">
        <v>0</v>
      </c>
      <c r="U21" s="76">
        <f t="shared" si="15"/>
        <v>0</v>
      </c>
      <c r="V21" s="76">
        <f t="shared" si="16"/>
        <v>0</v>
      </c>
      <c r="W21" s="76">
        <f t="shared" si="27"/>
        <v>0</v>
      </c>
      <c r="X21" s="75">
        <f t="shared" si="28"/>
        <v>0</v>
      </c>
      <c r="Y21" s="76">
        <f t="shared" si="27"/>
        <v>0</v>
      </c>
      <c r="Z21" s="77">
        <f t="shared" si="29"/>
        <v>0</v>
      </c>
      <c r="AA21" s="149">
        <f t="shared" si="30"/>
        <v>0</v>
      </c>
      <c r="AB21" s="150">
        <v>0</v>
      </c>
      <c r="AC21" s="76">
        <f t="shared" si="17"/>
        <v>0</v>
      </c>
      <c r="AD21" s="76">
        <f t="shared" si="18"/>
        <v>0</v>
      </c>
      <c r="AE21" s="76">
        <f t="shared" ref="AE21" si="61">AD21/4</f>
        <v>0</v>
      </c>
      <c r="AF21" s="75">
        <f t="shared" si="32"/>
        <v>0</v>
      </c>
      <c r="AG21" s="76">
        <f t="shared" ref="AG21" si="62">AF21/4</f>
        <v>0</v>
      </c>
      <c r="AH21" s="77">
        <f t="shared" si="34"/>
        <v>0</v>
      </c>
      <c r="AI21" s="149">
        <f t="shared" si="35"/>
        <v>0</v>
      </c>
      <c r="AJ21" s="150">
        <f>'DOE_BIL WAP Production Tool'!B35</f>
        <v>0</v>
      </c>
      <c r="AK21" s="76">
        <f t="shared" si="19"/>
        <v>0</v>
      </c>
      <c r="AL21" s="76">
        <f t="shared" si="20"/>
        <v>0</v>
      </c>
      <c r="AM21" s="76">
        <f t="shared" ref="AM21" si="63">AL21/4</f>
        <v>0</v>
      </c>
      <c r="AN21" s="75">
        <f t="shared" si="37"/>
        <v>0</v>
      </c>
      <c r="AO21" s="76">
        <f t="shared" ref="AO21" si="64">AN21/4</f>
        <v>0</v>
      </c>
      <c r="AP21" s="77">
        <f t="shared" si="39"/>
        <v>0</v>
      </c>
      <c r="AQ21" s="149">
        <f t="shared" si="40"/>
        <v>0</v>
      </c>
    </row>
    <row r="22" spans="1:43" ht="14.45" customHeight="1" x14ac:dyDescent="0.25">
      <c r="A22" s="73" t="s">
        <v>24</v>
      </c>
      <c r="B22" s="74">
        <f t="shared" si="3"/>
        <v>0</v>
      </c>
      <c r="C22" s="74">
        <f t="shared" si="4"/>
        <v>0</v>
      </c>
      <c r="D22" s="74">
        <f t="shared" si="5"/>
        <v>0</v>
      </c>
      <c r="E22" s="74">
        <f t="shared" si="6"/>
        <v>0</v>
      </c>
      <c r="F22" s="74">
        <f t="shared" si="7"/>
        <v>0</v>
      </c>
      <c r="G22" s="74">
        <f t="shared" si="8"/>
        <v>0</v>
      </c>
      <c r="H22" s="120">
        <f t="shared" si="9"/>
        <v>0</v>
      </c>
      <c r="I22" s="120">
        <f t="shared" si="10"/>
        <v>0</v>
      </c>
      <c r="J22" s="120">
        <f t="shared" si="11"/>
        <v>0</v>
      </c>
      <c r="K22" s="120">
        <f t="shared" si="12"/>
        <v>0</v>
      </c>
      <c r="L22" s="120">
        <f t="shared" si="13"/>
        <v>0</v>
      </c>
      <c r="M22" s="120">
        <f t="shared" si="14"/>
        <v>0</v>
      </c>
      <c r="N22" s="121">
        <f t="shared" si="21"/>
        <v>0</v>
      </c>
      <c r="O22" s="121">
        <f t="shared" si="22"/>
        <v>0</v>
      </c>
      <c r="P22" s="121">
        <f t="shared" si="23"/>
        <v>0</v>
      </c>
      <c r="Q22" s="121">
        <f t="shared" si="24"/>
        <v>0</v>
      </c>
      <c r="R22" s="121">
        <f t="shared" si="25"/>
        <v>0</v>
      </c>
      <c r="S22" s="152">
        <f t="shared" si="26"/>
        <v>0</v>
      </c>
      <c r="T22" s="150">
        <v>0</v>
      </c>
      <c r="U22" s="76">
        <f t="shared" si="15"/>
        <v>0</v>
      </c>
      <c r="V22" s="76">
        <f t="shared" si="16"/>
        <v>0</v>
      </c>
      <c r="W22" s="76">
        <f t="shared" si="27"/>
        <v>0</v>
      </c>
      <c r="X22" s="75">
        <f t="shared" si="28"/>
        <v>0</v>
      </c>
      <c r="Y22" s="76">
        <f t="shared" si="27"/>
        <v>0</v>
      </c>
      <c r="Z22" s="77">
        <f t="shared" si="29"/>
        <v>0</v>
      </c>
      <c r="AA22" s="149">
        <f t="shared" si="30"/>
        <v>0</v>
      </c>
      <c r="AB22" s="150">
        <v>0</v>
      </c>
      <c r="AC22" s="76">
        <f t="shared" si="17"/>
        <v>0</v>
      </c>
      <c r="AD22" s="76">
        <f t="shared" si="18"/>
        <v>0</v>
      </c>
      <c r="AE22" s="76">
        <f t="shared" ref="AE22" si="65">AD22/4</f>
        <v>0</v>
      </c>
      <c r="AF22" s="75">
        <f t="shared" si="32"/>
        <v>0</v>
      </c>
      <c r="AG22" s="76">
        <f t="shared" ref="AG22" si="66">AF22/4</f>
        <v>0</v>
      </c>
      <c r="AH22" s="77">
        <f t="shared" si="34"/>
        <v>0</v>
      </c>
      <c r="AI22" s="149">
        <f t="shared" si="35"/>
        <v>0</v>
      </c>
      <c r="AJ22" s="150">
        <f>'DOE_BIL WAP Production Tool'!B36</f>
        <v>0</v>
      </c>
      <c r="AK22" s="76">
        <f t="shared" si="19"/>
        <v>0</v>
      </c>
      <c r="AL22" s="76">
        <f t="shared" si="20"/>
        <v>0</v>
      </c>
      <c r="AM22" s="76">
        <f t="shared" ref="AM22" si="67">AL22/4</f>
        <v>0</v>
      </c>
      <c r="AN22" s="75">
        <f t="shared" si="37"/>
        <v>0</v>
      </c>
      <c r="AO22" s="76">
        <f t="shared" ref="AO22" si="68">AN22/4</f>
        <v>0</v>
      </c>
      <c r="AP22" s="77">
        <f t="shared" si="39"/>
        <v>0</v>
      </c>
      <c r="AQ22" s="149">
        <f t="shared" si="40"/>
        <v>0</v>
      </c>
    </row>
    <row r="23" spans="1:43" x14ac:dyDescent="0.25">
      <c r="A23" s="73" t="s">
        <v>25</v>
      </c>
      <c r="B23" s="74">
        <f t="shared" si="3"/>
        <v>0</v>
      </c>
      <c r="C23" s="74">
        <f t="shared" si="4"/>
        <v>0</v>
      </c>
      <c r="D23" s="74">
        <f t="shared" si="5"/>
        <v>0</v>
      </c>
      <c r="E23" s="74">
        <f t="shared" si="6"/>
        <v>0</v>
      </c>
      <c r="F23" s="74">
        <f t="shared" si="7"/>
        <v>0</v>
      </c>
      <c r="G23" s="74">
        <f t="shared" si="8"/>
        <v>0</v>
      </c>
      <c r="H23" s="120">
        <f t="shared" si="9"/>
        <v>0</v>
      </c>
      <c r="I23" s="120">
        <f t="shared" si="10"/>
        <v>0</v>
      </c>
      <c r="J23" s="120">
        <f t="shared" si="11"/>
        <v>0</v>
      </c>
      <c r="K23" s="120">
        <f t="shared" si="12"/>
        <v>0</v>
      </c>
      <c r="L23" s="120">
        <f t="shared" si="13"/>
        <v>0</v>
      </c>
      <c r="M23" s="120">
        <f t="shared" si="14"/>
        <v>0</v>
      </c>
      <c r="N23" s="121">
        <f t="shared" si="21"/>
        <v>0</v>
      </c>
      <c r="O23" s="121">
        <f t="shared" si="22"/>
        <v>0</v>
      </c>
      <c r="P23" s="121">
        <f t="shared" si="23"/>
        <v>0</v>
      </c>
      <c r="Q23" s="121">
        <f t="shared" si="24"/>
        <v>0</v>
      </c>
      <c r="R23" s="121">
        <f t="shared" si="25"/>
        <v>0</v>
      </c>
      <c r="S23" s="152">
        <f t="shared" si="26"/>
        <v>0</v>
      </c>
      <c r="T23" s="150">
        <v>0</v>
      </c>
      <c r="U23" s="76">
        <f t="shared" si="15"/>
        <v>0</v>
      </c>
      <c r="V23" s="76">
        <f t="shared" si="16"/>
        <v>0</v>
      </c>
      <c r="W23" s="76">
        <f t="shared" si="27"/>
        <v>0</v>
      </c>
      <c r="X23" s="75">
        <f t="shared" si="28"/>
        <v>0</v>
      </c>
      <c r="Y23" s="76">
        <f t="shared" si="27"/>
        <v>0</v>
      </c>
      <c r="Z23" s="77">
        <f t="shared" si="29"/>
        <v>0</v>
      </c>
      <c r="AA23" s="149">
        <f t="shared" si="30"/>
        <v>0</v>
      </c>
      <c r="AB23" s="150">
        <v>0</v>
      </c>
      <c r="AC23" s="76">
        <f t="shared" si="17"/>
        <v>0</v>
      </c>
      <c r="AD23" s="76">
        <f t="shared" si="18"/>
        <v>0</v>
      </c>
      <c r="AE23" s="76">
        <f t="shared" ref="AE23" si="69">AD23/4</f>
        <v>0</v>
      </c>
      <c r="AF23" s="75">
        <f t="shared" si="32"/>
        <v>0</v>
      </c>
      <c r="AG23" s="76">
        <f t="shared" ref="AG23" si="70">AF23/4</f>
        <v>0</v>
      </c>
      <c r="AH23" s="77">
        <f t="shared" si="34"/>
        <v>0</v>
      </c>
      <c r="AI23" s="149">
        <f t="shared" si="35"/>
        <v>0</v>
      </c>
      <c r="AJ23" s="150">
        <f>'DOE_BIL WAP Production Tool'!B37</f>
        <v>0</v>
      </c>
      <c r="AK23" s="76">
        <f t="shared" si="19"/>
        <v>0</v>
      </c>
      <c r="AL23" s="76">
        <f t="shared" si="20"/>
        <v>0</v>
      </c>
      <c r="AM23" s="76">
        <f t="shared" ref="AM23" si="71">AL23/4</f>
        <v>0</v>
      </c>
      <c r="AN23" s="75">
        <f t="shared" si="37"/>
        <v>0</v>
      </c>
      <c r="AO23" s="76">
        <f t="shared" ref="AO23" si="72">AN23/4</f>
        <v>0</v>
      </c>
      <c r="AP23" s="77">
        <f t="shared" si="39"/>
        <v>0</v>
      </c>
      <c r="AQ23" s="149">
        <f t="shared" si="40"/>
        <v>0</v>
      </c>
    </row>
    <row r="24" spans="1:43" x14ac:dyDescent="0.25">
      <c r="A24" s="73" t="s">
        <v>26</v>
      </c>
      <c r="B24" s="74">
        <f t="shared" si="3"/>
        <v>0</v>
      </c>
      <c r="C24" s="74">
        <f t="shared" si="4"/>
        <v>0</v>
      </c>
      <c r="D24" s="74">
        <f t="shared" si="5"/>
        <v>0</v>
      </c>
      <c r="E24" s="74">
        <f t="shared" si="6"/>
        <v>0</v>
      </c>
      <c r="F24" s="74">
        <f t="shared" si="7"/>
        <v>0</v>
      </c>
      <c r="G24" s="74">
        <f t="shared" si="8"/>
        <v>0</v>
      </c>
      <c r="H24" s="120">
        <f t="shared" si="9"/>
        <v>0</v>
      </c>
      <c r="I24" s="120">
        <f t="shared" si="10"/>
        <v>0</v>
      </c>
      <c r="J24" s="120">
        <f t="shared" si="11"/>
        <v>0</v>
      </c>
      <c r="K24" s="120">
        <f t="shared" si="12"/>
        <v>0</v>
      </c>
      <c r="L24" s="120">
        <f t="shared" si="13"/>
        <v>0</v>
      </c>
      <c r="M24" s="120">
        <f t="shared" si="14"/>
        <v>0</v>
      </c>
      <c r="N24" s="121">
        <f t="shared" si="21"/>
        <v>0</v>
      </c>
      <c r="O24" s="121">
        <f t="shared" si="22"/>
        <v>0</v>
      </c>
      <c r="P24" s="121">
        <f t="shared" si="23"/>
        <v>0</v>
      </c>
      <c r="Q24" s="121">
        <f t="shared" si="24"/>
        <v>0</v>
      </c>
      <c r="R24" s="121">
        <f t="shared" si="25"/>
        <v>0</v>
      </c>
      <c r="S24" s="152">
        <f t="shared" si="26"/>
        <v>0</v>
      </c>
      <c r="T24" s="150">
        <v>0</v>
      </c>
      <c r="U24" s="76">
        <f t="shared" si="15"/>
        <v>0</v>
      </c>
      <c r="V24" s="76">
        <f t="shared" si="16"/>
        <v>0</v>
      </c>
      <c r="W24" s="76">
        <f t="shared" si="27"/>
        <v>0</v>
      </c>
      <c r="X24" s="75">
        <f t="shared" si="28"/>
        <v>0</v>
      </c>
      <c r="Y24" s="76">
        <f t="shared" si="27"/>
        <v>0</v>
      </c>
      <c r="Z24" s="77">
        <f t="shared" si="29"/>
        <v>0</v>
      </c>
      <c r="AA24" s="149">
        <f t="shared" si="30"/>
        <v>0</v>
      </c>
      <c r="AB24" s="150">
        <v>0</v>
      </c>
      <c r="AC24" s="76">
        <f t="shared" si="17"/>
        <v>0</v>
      </c>
      <c r="AD24" s="76">
        <f t="shared" si="18"/>
        <v>0</v>
      </c>
      <c r="AE24" s="76">
        <f t="shared" ref="AE24" si="73">AD24/4</f>
        <v>0</v>
      </c>
      <c r="AF24" s="75">
        <f t="shared" si="32"/>
        <v>0</v>
      </c>
      <c r="AG24" s="76">
        <f t="shared" ref="AG24" si="74">AF24/4</f>
        <v>0</v>
      </c>
      <c r="AH24" s="77">
        <f t="shared" si="34"/>
        <v>0</v>
      </c>
      <c r="AI24" s="149">
        <f t="shared" si="35"/>
        <v>0</v>
      </c>
      <c r="AJ24" s="150">
        <f>'DOE_BIL WAP Production Tool'!B38</f>
        <v>0</v>
      </c>
      <c r="AK24" s="76">
        <f t="shared" si="19"/>
        <v>0</v>
      </c>
      <c r="AL24" s="76">
        <f t="shared" si="20"/>
        <v>0</v>
      </c>
      <c r="AM24" s="76">
        <f t="shared" ref="AM24" si="75">AL24/4</f>
        <v>0</v>
      </c>
      <c r="AN24" s="75">
        <f t="shared" si="37"/>
        <v>0</v>
      </c>
      <c r="AO24" s="76">
        <f t="shared" ref="AO24" si="76">AN24/4</f>
        <v>0</v>
      </c>
      <c r="AP24" s="77">
        <f t="shared" si="39"/>
        <v>0</v>
      </c>
      <c r="AQ24" s="149">
        <f t="shared" si="40"/>
        <v>0</v>
      </c>
    </row>
    <row r="25" spans="1:43" x14ac:dyDescent="0.25">
      <c r="A25" s="73" t="s">
        <v>27</v>
      </c>
      <c r="B25" s="74">
        <f t="shared" si="3"/>
        <v>0</v>
      </c>
      <c r="C25" s="74">
        <f t="shared" si="4"/>
        <v>0</v>
      </c>
      <c r="D25" s="74">
        <f t="shared" si="5"/>
        <v>0</v>
      </c>
      <c r="E25" s="74">
        <f t="shared" si="6"/>
        <v>0</v>
      </c>
      <c r="F25" s="74">
        <f t="shared" si="7"/>
        <v>0</v>
      </c>
      <c r="G25" s="74">
        <f t="shared" si="8"/>
        <v>0</v>
      </c>
      <c r="H25" s="120">
        <f t="shared" si="9"/>
        <v>0</v>
      </c>
      <c r="I25" s="120">
        <f t="shared" si="10"/>
        <v>0</v>
      </c>
      <c r="J25" s="120">
        <f t="shared" si="11"/>
        <v>0</v>
      </c>
      <c r="K25" s="120">
        <f t="shared" si="12"/>
        <v>0</v>
      </c>
      <c r="L25" s="120">
        <f t="shared" si="13"/>
        <v>0</v>
      </c>
      <c r="M25" s="120">
        <f t="shared" si="14"/>
        <v>0</v>
      </c>
      <c r="N25" s="121">
        <f t="shared" si="21"/>
        <v>0</v>
      </c>
      <c r="O25" s="121">
        <f t="shared" si="22"/>
        <v>0</v>
      </c>
      <c r="P25" s="121">
        <f t="shared" si="23"/>
        <v>0</v>
      </c>
      <c r="Q25" s="121">
        <f t="shared" si="24"/>
        <v>0</v>
      </c>
      <c r="R25" s="121">
        <f t="shared" si="25"/>
        <v>0</v>
      </c>
      <c r="S25" s="152">
        <f t="shared" si="26"/>
        <v>0</v>
      </c>
      <c r="T25" s="150">
        <v>0</v>
      </c>
      <c r="U25" s="76">
        <f t="shared" si="15"/>
        <v>0</v>
      </c>
      <c r="V25" s="76">
        <f t="shared" si="16"/>
        <v>0</v>
      </c>
      <c r="W25" s="76">
        <f t="shared" si="27"/>
        <v>0</v>
      </c>
      <c r="X25" s="75">
        <f t="shared" si="28"/>
        <v>0</v>
      </c>
      <c r="Y25" s="76">
        <f t="shared" si="27"/>
        <v>0</v>
      </c>
      <c r="Z25" s="77">
        <f t="shared" si="29"/>
        <v>0</v>
      </c>
      <c r="AA25" s="149">
        <f t="shared" si="30"/>
        <v>0</v>
      </c>
      <c r="AB25" s="150">
        <v>0</v>
      </c>
      <c r="AC25" s="76">
        <f t="shared" si="17"/>
        <v>0</v>
      </c>
      <c r="AD25" s="76">
        <f t="shared" si="18"/>
        <v>0</v>
      </c>
      <c r="AE25" s="76">
        <f t="shared" ref="AE25" si="77">AD25/4</f>
        <v>0</v>
      </c>
      <c r="AF25" s="75">
        <f t="shared" si="32"/>
        <v>0</v>
      </c>
      <c r="AG25" s="76">
        <f t="shared" ref="AG25" si="78">AF25/4</f>
        <v>0</v>
      </c>
      <c r="AH25" s="77">
        <f t="shared" si="34"/>
        <v>0</v>
      </c>
      <c r="AI25" s="149">
        <f t="shared" si="35"/>
        <v>0</v>
      </c>
      <c r="AJ25" s="150">
        <f>'DOE_BIL WAP Production Tool'!B39</f>
        <v>0</v>
      </c>
      <c r="AK25" s="76">
        <f t="shared" si="19"/>
        <v>0</v>
      </c>
      <c r="AL25" s="76">
        <f t="shared" si="20"/>
        <v>0</v>
      </c>
      <c r="AM25" s="76">
        <f t="shared" ref="AM25" si="79">AL25/4</f>
        <v>0</v>
      </c>
      <c r="AN25" s="75">
        <f t="shared" si="37"/>
        <v>0</v>
      </c>
      <c r="AO25" s="76">
        <f t="shared" ref="AO25" si="80">AN25/4</f>
        <v>0</v>
      </c>
      <c r="AP25" s="77">
        <f t="shared" si="39"/>
        <v>0</v>
      </c>
      <c r="AQ25" s="149">
        <f t="shared" si="40"/>
        <v>0</v>
      </c>
    </row>
    <row r="26" spans="1:43" x14ac:dyDescent="0.25">
      <c r="A26" s="73" t="s">
        <v>28</v>
      </c>
      <c r="B26" s="74">
        <f t="shared" si="3"/>
        <v>0</v>
      </c>
      <c r="C26" s="74">
        <f t="shared" si="4"/>
        <v>0</v>
      </c>
      <c r="D26" s="74">
        <f t="shared" si="5"/>
        <v>0</v>
      </c>
      <c r="E26" s="74">
        <f t="shared" si="6"/>
        <v>0</v>
      </c>
      <c r="F26" s="74">
        <f t="shared" si="7"/>
        <v>0</v>
      </c>
      <c r="G26" s="74">
        <f t="shared" si="8"/>
        <v>0</v>
      </c>
      <c r="H26" s="120">
        <f t="shared" si="9"/>
        <v>0</v>
      </c>
      <c r="I26" s="120">
        <f t="shared" si="10"/>
        <v>0</v>
      </c>
      <c r="J26" s="120">
        <f t="shared" si="11"/>
        <v>0</v>
      </c>
      <c r="K26" s="120">
        <f t="shared" si="12"/>
        <v>0</v>
      </c>
      <c r="L26" s="120">
        <f t="shared" si="13"/>
        <v>0</v>
      </c>
      <c r="M26" s="120">
        <f t="shared" si="14"/>
        <v>0</v>
      </c>
      <c r="N26" s="121">
        <f t="shared" si="21"/>
        <v>0</v>
      </c>
      <c r="O26" s="121">
        <f t="shared" si="22"/>
        <v>0</v>
      </c>
      <c r="P26" s="121">
        <f t="shared" si="23"/>
        <v>0</v>
      </c>
      <c r="Q26" s="121">
        <f t="shared" si="24"/>
        <v>0</v>
      </c>
      <c r="R26" s="121">
        <f t="shared" si="25"/>
        <v>0</v>
      </c>
      <c r="S26" s="152">
        <f t="shared" si="26"/>
        <v>0</v>
      </c>
      <c r="T26" s="150">
        <v>0</v>
      </c>
      <c r="U26" s="76">
        <f t="shared" si="15"/>
        <v>0</v>
      </c>
      <c r="V26" s="76">
        <f t="shared" si="16"/>
        <v>0</v>
      </c>
      <c r="W26" s="76">
        <f t="shared" si="27"/>
        <v>0</v>
      </c>
      <c r="X26" s="75">
        <f t="shared" si="28"/>
        <v>0</v>
      </c>
      <c r="Y26" s="76">
        <f t="shared" si="27"/>
        <v>0</v>
      </c>
      <c r="Z26" s="77">
        <f t="shared" si="29"/>
        <v>0</v>
      </c>
      <c r="AA26" s="149">
        <f t="shared" si="30"/>
        <v>0</v>
      </c>
      <c r="AB26" s="150">
        <v>0</v>
      </c>
      <c r="AC26" s="76">
        <f t="shared" si="17"/>
        <v>0</v>
      </c>
      <c r="AD26" s="76">
        <f t="shared" si="18"/>
        <v>0</v>
      </c>
      <c r="AE26" s="76">
        <f t="shared" ref="AE26" si="81">AD26/4</f>
        <v>0</v>
      </c>
      <c r="AF26" s="75">
        <f t="shared" si="32"/>
        <v>0</v>
      </c>
      <c r="AG26" s="76">
        <f t="shared" ref="AG26" si="82">AF26/4</f>
        <v>0</v>
      </c>
      <c r="AH26" s="77">
        <f t="shared" si="34"/>
        <v>0</v>
      </c>
      <c r="AI26" s="149">
        <f t="shared" si="35"/>
        <v>0</v>
      </c>
      <c r="AJ26" s="150">
        <f>'DOE_BIL WAP Production Tool'!B40</f>
        <v>0</v>
      </c>
      <c r="AK26" s="76">
        <f t="shared" si="19"/>
        <v>0</v>
      </c>
      <c r="AL26" s="76">
        <f t="shared" si="20"/>
        <v>0</v>
      </c>
      <c r="AM26" s="76">
        <f t="shared" ref="AM26" si="83">AL26/4</f>
        <v>0</v>
      </c>
      <c r="AN26" s="75">
        <f t="shared" si="37"/>
        <v>0</v>
      </c>
      <c r="AO26" s="76">
        <f t="shared" ref="AO26" si="84">AN26/4</f>
        <v>0</v>
      </c>
      <c r="AP26" s="77">
        <f t="shared" si="39"/>
        <v>0</v>
      </c>
      <c r="AQ26" s="149">
        <f t="shared" si="40"/>
        <v>0</v>
      </c>
    </row>
    <row r="27" spans="1:43" ht="14.45" customHeight="1" x14ac:dyDescent="0.25">
      <c r="A27" s="73" t="s">
        <v>29</v>
      </c>
      <c r="B27" s="74">
        <f t="shared" si="3"/>
        <v>0</v>
      </c>
      <c r="C27" s="74">
        <f t="shared" si="4"/>
        <v>0</v>
      </c>
      <c r="D27" s="74">
        <f t="shared" si="5"/>
        <v>0</v>
      </c>
      <c r="E27" s="74">
        <f t="shared" si="6"/>
        <v>0</v>
      </c>
      <c r="F27" s="74">
        <f t="shared" si="7"/>
        <v>0</v>
      </c>
      <c r="G27" s="74">
        <f t="shared" si="8"/>
        <v>0</v>
      </c>
      <c r="H27" s="120">
        <f t="shared" si="9"/>
        <v>0</v>
      </c>
      <c r="I27" s="120">
        <f t="shared" si="10"/>
        <v>0</v>
      </c>
      <c r="J27" s="120">
        <f t="shared" si="11"/>
        <v>0</v>
      </c>
      <c r="K27" s="120">
        <f t="shared" si="12"/>
        <v>0</v>
      </c>
      <c r="L27" s="120">
        <f t="shared" si="13"/>
        <v>0</v>
      </c>
      <c r="M27" s="120">
        <f t="shared" si="14"/>
        <v>0</v>
      </c>
      <c r="N27" s="121">
        <f t="shared" si="21"/>
        <v>0</v>
      </c>
      <c r="O27" s="121">
        <f t="shared" si="22"/>
        <v>0</v>
      </c>
      <c r="P27" s="121">
        <f t="shared" si="23"/>
        <v>0</v>
      </c>
      <c r="Q27" s="121">
        <f t="shared" si="24"/>
        <v>0</v>
      </c>
      <c r="R27" s="121">
        <f t="shared" si="25"/>
        <v>0</v>
      </c>
      <c r="S27" s="152">
        <f t="shared" si="26"/>
        <v>0</v>
      </c>
      <c r="T27" s="150">
        <v>0</v>
      </c>
      <c r="U27" s="76">
        <f t="shared" si="15"/>
        <v>0</v>
      </c>
      <c r="V27" s="76">
        <f t="shared" si="16"/>
        <v>0</v>
      </c>
      <c r="W27" s="76">
        <f t="shared" si="27"/>
        <v>0</v>
      </c>
      <c r="X27" s="75">
        <f t="shared" si="28"/>
        <v>0</v>
      </c>
      <c r="Y27" s="76">
        <f t="shared" si="27"/>
        <v>0</v>
      </c>
      <c r="Z27" s="77">
        <f t="shared" si="29"/>
        <v>0</v>
      </c>
      <c r="AA27" s="149">
        <f t="shared" si="30"/>
        <v>0</v>
      </c>
      <c r="AB27" s="150">
        <v>0</v>
      </c>
      <c r="AC27" s="76">
        <f t="shared" si="17"/>
        <v>0</v>
      </c>
      <c r="AD27" s="76">
        <f t="shared" si="18"/>
        <v>0</v>
      </c>
      <c r="AE27" s="76">
        <f t="shared" ref="AE27" si="85">AD27/4</f>
        <v>0</v>
      </c>
      <c r="AF27" s="75">
        <f t="shared" si="32"/>
        <v>0</v>
      </c>
      <c r="AG27" s="76">
        <f t="shared" ref="AG27" si="86">AF27/4</f>
        <v>0</v>
      </c>
      <c r="AH27" s="77">
        <f t="shared" si="34"/>
        <v>0</v>
      </c>
      <c r="AI27" s="149">
        <f t="shared" si="35"/>
        <v>0</v>
      </c>
      <c r="AJ27" s="150">
        <f>'DOE_BIL WAP Production Tool'!B41</f>
        <v>0</v>
      </c>
      <c r="AK27" s="76">
        <f t="shared" si="19"/>
        <v>0</v>
      </c>
      <c r="AL27" s="76">
        <f t="shared" si="20"/>
        <v>0</v>
      </c>
      <c r="AM27" s="76">
        <f t="shared" ref="AM27" si="87">AL27/4</f>
        <v>0</v>
      </c>
      <c r="AN27" s="75">
        <f t="shared" si="37"/>
        <v>0</v>
      </c>
      <c r="AO27" s="76">
        <f t="shared" ref="AO27" si="88">AN27/4</f>
        <v>0</v>
      </c>
      <c r="AP27" s="77">
        <f t="shared" si="39"/>
        <v>0</v>
      </c>
      <c r="AQ27" s="149">
        <f t="shared" si="40"/>
        <v>0</v>
      </c>
    </row>
    <row r="28" spans="1:43" x14ac:dyDescent="0.25">
      <c r="A28" s="73" t="s">
        <v>30</v>
      </c>
      <c r="B28" s="74">
        <f t="shared" si="3"/>
        <v>0</v>
      </c>
      <c r="C28" s="74">
        <f t="shared" si="4"/>
        <v>0</v>
      </c>
      <c r="D28" s="74">
        <f t="shared" si="5"/>
        <v>0</v>
      </c>
      <c r="E28" s="74">
        <f t="shared" si="6"/>
        <v>0</v>
      </c>
      <c r="F28" s="74">
        <f t="shared" si="7"/>
        <v>0</v>
      </c>
      <c r="G28" s="74">
        <f t="shared" si="8"/>
        <v>0</v>
      </c>
      <c r="H28" s="120">
        <f t="shared" si="9"/>
        <v>0</v>
      </c>
      <c r="I28" s="120">
        <f t="shared" si="10"/>
        <v>0</v>
      </c>
      <c r="J28" s="120">
        <f t="shared" si="11"/>
        <v>0</v>
      </c>
      <c r="K28" s="120">
        <f t="shared" si="12"/>
        <v>0</v>
      </c>
      <c r="L28" s="120">
        <f t="shared" si="13"/>
        <v>0</v>
      </c>
      <c r="M28" s="120">
        <f t="shared" si="14"/>
        <v>0</v>
      </c>
      <c r="N28" s="121">
        <f t="shared" si="21"/>
        <v>0</v>
      </c>
      <c r="O28" s="121">
        <f t="shared" si="22"/>
        <v>0</v>
      </c>
      <c r="P28" s="121">
        <f t="shared" si="23"/>
        <v>0</v>
      </c>
      <c r="Q28" s="121">
        <f t="shared" si="24"/>
        <v>0</v>
      </c>
      <c r="R28" s="121">
        <f t="shared" si="25"/>
        <v>0</v>
      </c>
      <c r="S28" s="152">
        <f t="shared" si="26"/>
        <v>0</v>
      </c>
      <c r="T28" s="150">
        <v>0</v>
      </c>
      <c r="U28" s="76">
        <f t="shared" si="15"/>
        <v>0</v>
      </c>
      <c r="V28" s="76">
        <f t="shared" si="16"/>
        <v>0</v>
      </c>
      <c r="W28" s="76">
        <f>V28/3</f>
        <v>0</v>
      </c>
      <c r="X28" s="75">
        <f t="shared" si="28"/>
        <v>0</v>
      </c>
      <c r="Y28" s="76">
        <f>X28/3</f>
        <v>0</v>
      </c>
      <c r="Z28" s="77">
        <f t="shared" si="29"/>
        <v>0</v>
      </c>
      <c r="AA28" s="149">
        <f t="shared" si="30"/>
        <v>0</v>
      </c>
      <c r="AB28" s="150">
        <v>0</v>
      </c>
      <c r="AC28" s="76">
        <f t="shared" si="17"/>
        <v>0</v>
      </c>
      <c r="AD28" s="76">
        <f t="shared" si="18"/>
        <v>0</v>
      </c>
      <c r="AE28" s="76">
        <f>AD28/3</f>
        <v>0</v>
      </c>
      <c r="AF28" s="75">
        <f t="shared" si="32"/>
        <v>0</v>
      </c>
      <c r="AG28" s="76">
        <f>AF28/3</f>
        <v>0</v>
      </c>
      <c r="AH28" s="77">
        <f t="shared" si="34"/>
        <v>0</v>
      </c>
      <c r="AI28" s="149">
        <f t="shared" si="35"/>
        <v>0</v>
      </c>
      <c r="AJ28" s="150">
        <f>'DOE_BIL WAP Production Tool'!B42</f>
        <v>0</v>
      </c>
      <c r="AK28" s="76">
        <f t="shared" si="19"/>
        <v>0</v>
      </c>
      <c r="AL28" s="76">
        <f t="shared" si="20"/>
        <v>0</v>
      </c>
      <c r="AM28" s="76">
        <f>AL28/3</f>
        <v>0</v>
      </c>
      <c r="AN28" s="75">
        <f t="shared" si="37"/>
        <v>0</v>
      </c>
      <c r="AO28" s="76">
        <f>AN28/3</f>
        <v>0</v>
      </c>
      <c r="AP28" s="77">
        <f t="shared" si="39"/>
        <v>0</v>
      </c>
      <c r="AQ28" s="149">
        <f t="shared" si="40"/>
        <v>0</v>
      </c>
    </row>
    <row r="29" spans="1:43" x14ac:dyDescent="0.25">
      <c r="A29" s="73" t="s">
        <v>31</v>
      </c>
      <c r="B29" s="74">
        <f t="shared" si="3"/>
        <v>0</v>
      </c>
      <c r="C29" s="74">
        <f t="shared" si="4"/>
        <v>0</v>
      </c>
      <c r="D29" s="74">
        <f t="shared" si="5"/>
        <v>0</v>
      </c>
      <c r="E29" s="74">
        <f t="shared" si="6"/>
        <v>0</v>
      </c>
      <c r="F29" s="74">
        <f t="shared" si="7"/>
        <v>0</v>
      </c>
      <c r="G29" s="74">
        <f t="shared" si="8"/>
        <v>0</v>
      </c>
      <c r="H29" s="120">
        <f t="shared" si="9"/>
        <v>0</v>
      </c>
      <c r="I29" s="120">
        <f t="shared" si="10"/>
        <v>0</v>
      </c>
      <c r="J29" s="120">
        <f t="shared" si="11"/>
        <v>0</v>
      </c>
      <c r="K29" s="120">
        <f t="shared" si="12"/>
        <v>0</v>
      </c>
      <c r="L29" s="120">
        <f t="shared" si="13"/>
        <v>0</v>
      </c>
      <c r="M29" s="120">
        <f t="shared" si="14"/>
        <v>0</v>
      </c>
      <c r="N29" s="121">
        <f t="shared" si="21"/>
        <v>0</v>
      </c>
      <c r="O29" s="121">
        <f t="shared" si="22"/>
        <v>0</v>
      </c>
      <c r="P29" s="121">
        <f t="shared" si="23"/>
        <v>0</v>
      </c>
      <c r="Q29" s="121">
        <f t="shared" si="24"/>
        <v>0</v>
      </c>
      <c r="R29" s="121">
        <f t="shared" si="25"/>
        <v>0</v>
      </c>
      <c r="S29" s="152">
        <f t="shared" si="26"/>
        <v>0</v>
      </c>
      <c r="T29" s="150">
        <v>0</v>
      </c>
      <c r="U29" s="76">
        <f t="shared" si="15"/>
        <v>0</v>
      </c>
      <c r="V29" s="76">
        <f t="shared" si="16"/>
        <v>0</v>
      </c>
      <c r="W29" s="76">
        <f>V29/2.5</f>
        <v>0</v>
      </c>
      <c r="X29" s="75">
        <f t="shared" si="28"/>
        <v>0</v>
      </c>
      <c r="Y29" s="76">
        <f>X29/2.5</f>
        <v>0</v>
      </c>
      <c r="Z29" s="77">
        <f t="shared" si="29"/>
        <v>0</v>
      </c>
      <c r="AA29" s="149">
        <f t="shared" si="30"/>
        <v>0</v>
      </c>
      <c r="AB29" s="150">
        <v>0</v>
      </c>
      <c r="AC29" s="76">
        <f t="shared" si="17"/>
        <v>0</v>
      </c>
      <c r="AD29" s="76">
        <f t="shared" si="18"/>
        <v>0</v>
      </c>
      <c r="AE29" s="76">
        <f>AD29/2.5</f>
        <v>0</v>
      </c>
      <c r="AF29" s="75">
        <f t="shared" si="32"/>
        <v>0</v>
      </c>
      <c r="AG29" s="76">
        <f>AF29/2.5</f>
        <v>0</v>
      </c>
      <c r="AH29" s="77">
        <f t="shared" si="34"/>
        <v>0</v>
      </c>
      <c r="AI29" s="149">
        <f t="shared" si="35"/>
        <v>0</v>
      </c>
      <c r="AJ29" s="150">
        <f>'DOE_BIL WAP Production Tool'!B43</f>
        <v>0</v>
      </c>
      <c r="AK29" s="76">
        <f t="shared" si="19"/>
        <v>0</v>
      </c>
      <c r="AL29" s="76">
        <f t="shared" si="20"/>
        <v>0</v>
      </c>
      <c r="AM29" s="76">
        <f>AL29/2.5</f>
        <v>0</v>
      </c>
      <c r="AN29" s="75">
        <f t="shared" si="37"/>
        <v>0</v>
      </c>
      <c r="AO29" s="76">
        <f>AN29/2.5</f>
        <v>0</v>
      </c>
      <c r="AP29" s="77">
        <f t="shared" si="39"/>
        <v>0</v>
      </c>
      <c r="AQ29" s="149">
        <f t="shared" si="40"/>
        <v>0</v>
      </c>
    </row>
    <row r="30" spans="1:43" x14ac:dyDescent="0.25">
      <c r="A30" s="72">
        <v>45658</v>
      </c>
      <c r="B30" s="74">
        <f t="shared" si="3"/>
        <v>0</v>
      </c>
      <c r="C30" s="74">
        <f t="shared" si="4"/>
        <v>0</v>
      </c>
      <c r="D30" s="74">
        <f t="shared" si="5"/>
        <v>0</v>
      </c>
      <c r="E30" s="74">
        <f t="shared" si="6"/>
        <v>0</v>
      </c>
      <c r="F30" s="74">
        <f t="shared" si="7"/>
        <v>0</v>
      </c>
      <c r="G30" s="74">
        <f t="shared" si="8"/>
        <v>0</v>
      </c>
      <c r="H30" s="120">
        <f t="shared" si="9"/>
        <v>0</v>
      </c>
      <c r="I30" s="120">
        <f t="shared" si="10"/>
        <v>0</v>
      </c>
      <c r="J30" s="120">
        <f t="shared" si="11"/>
        <v>0</v>
      </c>
      <c r="K30" s="120">
        <f t="shared" si="12"/>
        <v>0</v>
      </c>
      <c r="L30" s="120">
        <f t="shared" si="13"/>
        <v>0</v>
      </c>
      <c r="M30" s="120">
        <f t="shared" si="14"/>
        <v>0</v>
      </c>
      <c r="N30" s="121">
        <f t="shared" si="21"/>
        <v>0</v>
      </c>
      <c r="O30" s="121">
        <f t="shared" si="22"/>
        <v>0</v>
      </c>
      <c r="P30" s="121">
        <f t="shared" si="23"/>
        <v>0</v>
      </c>
      <c r="Q30" s="121">
        <f t="shared" si="24"/>
        <v>0</v>
      </c>
      <c r="R30" s="121">
        <f t="shared" si="25"/>
        <v>0</v>
      </c>
      <c r="S30" s="152">
        <f t="shared" si="26"/>
        <v>0</v>
      </c>
      <c r="T30" s="150">
        <v>0</v>
      </c>
      <c r="U30" s="76">
        <f t="shared" si="15"/>
        <v>0</v>
      </c>
      <c r="V30" s="76">
        <f t="shared" si="16"/>
        <v>0</v>
      </c>
      <c r="W30" s="76">
        <f t="shared" si="27"/>
        <v>0</v>
      </c>
      <c r="X30" s="75">
        <f t="shared" si="28"/>
        <v>0</v>
      </c>
      <c r="Y30" s="76">
        <f t="shared" si="27"/>
        <v>0</v>
      </c>
      <c r="Z30" s="77">
        <f t="shared" si="29"/>
        <v>0</v>
      </c>
      <c r="AA30" s="149">
        <f t="shared" si="30"/>
        <v>0</v>
      </c>
      <c r="AB30" s="150">
        <v>0</v>
      </c>
      <c r="AC30" s="76">
        <f t="shared" si="17"/>
        <v>0</v>
      </c>
      <c r="AD30" s="76">
        <f t="shared" si="18"/>
        <v>0</v>
      </c>
      <c r="AE30" s="76">
        <f t="shared" ref="AE30" si="89">AD30/4</f>
        <v>0</v>
      </c>
      <c r="AF30" s="75">
        <f t="shared" si="32"/>
        <v>0</v>
      </c>
      <c r="AG30" s="76">
        <f t="shared" ref="AG30" si="90">AF30/4</f>
        <v>0</v>
      </c>
      <c r="AH30" s="77">
        <f t="shared" si="34"/>
        <v>0</v>
      </c>
      <c r="AI30" s="149">
        <f t="shared" si="35"/>
        <v>0</v>
      </c>
      <c r="AJ30" s="150">
        <f>'DOE_BIL WAP Production Tool'!B44</f>
        <v>0</v>
      </c>
      <c r="AK30" s="76">
        <f t="shared" si="19"/>
        <v>0</v>
      </c>
      <c r="AL30" s="76">
        <f t="shared" si="20"/>
        <v>0</v>
      </c>
      <c r="AM30" s="76">
        <f t="shared" ref="AM30" si="91">AL30/4</f>
        <v>0</v>
      </c>
      <c r="AN30" s="75">
        <f t="shared" si="37"/>
        <v>0</v>
      </c>
      <c r="AO30" s="76">
        <f t="shared" ref="AO30" si="92">AN30/4</f>
        <v>0</v>
      </c>
      <c r="AP30" s="77">
        <f t="shared" si="39"/>
        <v>0</v>
      </c>
      <c r="AQ30" s="149">
        <f t="shared" si="40"/>
        <v>0</v>
      </c>
    </row>
    <row r="31" spans="1:43" x14ac:dyDescent="0.25">
      <c r="A31" s="73" t="s">
        <v>21</v>
      </c>
      <c r="B31" s="74">
        <f t="shared" si="3"/>
        <v>0</v>
      </c>
      <c r="C31" s="74">
        <f t="shared" si="4"/>
        <v>0</v>
      </c>
      <c r="D31" s="74">
        <f t="shared" si="5"/>
        <v>0</v>
      </c>
      <c r="E31" s="74">
        <f t="shared" si="6"/>
        <v>0</v>
      </c>
      <c r="F31" s="74">
        <f t="shared" si="7"/>
        <v>0</v>
      </c>
      <c r="G31" s="74">
        <f t="shared" si="8"/>
        <v>0</v>
      </c>
      <c r="H31" s="120">
        <f t="shared" si="9"/>
        <v>0</v>
      </c>
      <c r="I31" s="120">
        <f t="shared" si="10"/>
        <v>0</v>
      </c>
      <c r="J31" s="120">
        <f t="shared" si="11"/>
        <v>0</v>
      </c>
      <c r="K31" s="120">
        <f t="shared" si="12"/>
        <v>0</v>
      </c>
      <c r="L31" s="120">
        <f t="shared" si="13"/>
        <v>0</v>
      </c>
      <c r="M31" s="120">
        <f t="shared" si="14"/>
        <v>0</v>
      </c>
      <c r="N31" s="121">
        <f t="shared" si="21"/>
        <v>0</v>
      </c>
      <c r="O31" s="121">
        <f t="shared" si="22"/>
        <v>0</v>
      </c>
      <c r="P31" s="121">
        <f t="shared" si="23"/>
        <v>0</v>
      </c>
      <c r="Q31" s="121">
        <f t="shared" si="24"/>
        <v>0</v>
      </c>
      <c r="R31" s="121">
        <f t="shared" si="25"/>
        <v>0</v>
      </c>
      <c r="S31" s="152">
        <f t="shared" si="26"/>
        <v>0</v>
      </c>
      <c r="T31" s="150">
        <v>0</v>
      </c>
      <c r="U31" s="76">
        <f t="shared" si="15"/>
        <v>0</v>
      </c>
      <c r="V31" s="76">
        <f t="shared" si="16"/>
        <v>0</v>
      </c>
      <c r="W31" s="76">
        <f t="shared" si="27"/>
        <v>0</v>
      </c>
      <c r="X31" s="75">
        <f t="shared" si="28"/>
        <v>0</v>
      </c>
      <c r="Y31" s="76">
        <f t="shared" si="27"/>
        <v>0</v>
      </c>
      <c r="Z31" s="77">
        <f t="shared" si="29"/>
        <v>0</v>
      </c>
      <c r="AA31" s="149">
        <f t="shared" si="30"/>
        <v>0</v>
      </c>
      <c r="AB31" s="150">
        <v>0</v>
      </c>
      <c r="AC31" s="76">
        <f t="shared" si="17"/>
        <v>0</v>
      </c>
      <c r="AD31" s="76">
        <f t="shared" si="18"/>
        <v>0</v>
      </c>
      <c r="AE31" s="76">
        <f t="shared" ref="AE31" si="93">AD31/4</f>
        <v>0</v>
      </c>
      <c r="AF31" s="75">
        <f t="shared" si="32"/>
        <v>0</v>
      </c>
      <c r="AG31" s="76">
        <f t="shared" ref="AG31" si="94">AF31/4</f>
        <v>0</v>
      </c>
      <c r="AH31" s="77">
        <f t="shared" si="34"/>
        <v>0</v>
      </c>
      <c r="AI31" s="149">
        <f t="shared" si="35"/>
        <v>0</v>
      </c>
      <c r="AJ31" s="150">
        <f>'DOE_BIL WAP Production Tool'!B45</f>
        <v>0</v>
      </c>
      <c r="AK31" s="76">
        <f t="shared" si="19"/>
        <v>0</v>
      </c>
      <c r="AL31" s="76">
        <f t="shared" si="20"/>
        <v>0</v>
      </c>
      <c r="AM31" s="76">
        <f t="shared" ref="AM31" si="95">AL31/4</f>
        <v>0</v>
      </c>
      <c r="AN31" s="75">
        <f t="shared" si="37"/>
        <v>0</v>
      </c>
      <c r="AO31" s="76">
        <f t="shared" ref="AO31" si="96">AN31/4</f>
        <v>0</v>
      </c>
      <c r="AP31" s="77">
        <f t="shared" si="39"/>
        <v>0</v>
      </c>
      <c r="AQ31" s="149">
        <f t="shared" si="40"/>
        <v>0</v>
      </c>
    </row>
    <row r="32" spans="1:43" x14ac:dyDescent="0.25">
      <c r="A32" s="73" t="s">
        <v>22</v>
      </c>
      <c r="B32" s="74">
        <f t="shared" si="3"/>
        <v>0</v>
      </c>
      <c r="C32" s="74">
        <f t="shared" si="4"/>
        <v>0</v>
      </c>
      <c r="D32" s="74">
        <f t="shared" si="5"/>
        <v>0</v>
      </c>
      <c r="E32" s="74">
        <f t="shared" si="6"/>
        <v>0</v>
      </c>
      <c r="F32" s="74">
        <f t="shared" si="7"/>
        <v>0</v>
      </c>
      <c r="G32" s="74">
        <f t="shared" si="8"/>
        <v>0</v>
      </c>
      <c r="H32" s="120">
        <f t="shared" si="9"/>
        <v>0</v>
      </c>
      <c r="I32" s="120">
        <f t="shared" si="10"/>
        <v>0</v>
      </c>
      <c r="J32" s="120">
        <f t="shared" si="11"/>
        <v>0</v>
      </c>
      <c r="K32" s="120">
        <f t="shared" si="12"/>
        <v>0</v>
      </c>
      <c r="L32" s="120">
        <f t="shared" si="13"/>
        <v>0</v>
      </c>
      <c r="M32" s="120">
        <f t="shared" si="14"/>
        <v>0</v>
      </c>
      <c r="N32" s="121">
        <f t="shared" si="21"/>
        <v>0</v>
      </c>
      <c r="O32" s="121">
        <f t="shared" si="22"/>
        <v>0</v>
      </c>
      <c r="P32" s="121">
        <f t="shared" si="23"/>
        <v>0</v>
      </c>
      <c r="Q32" s="121">
        <f t="shared" si="24"/>
        <v>0</v>
      </c>
      <c r="R32" s="121">
        <f t="shared" si="25"/>
        <v>0</v>
      </c>
      <c r="S32" s="152">
        <f t="shared" si="26"/>
        <v>0</v>
      </c>
      <c r="T32" s="150">
        <v>0</v>
      </c>
      <c r="U32" s="76">
        <f t="shared" si="15"/>
        <v>0</v>
      </c>
      <c r="V32" s="76">
        <f t="shared" si="16"/>
        <v>0</v>
      </c>
      <c r="W32" s="76">
        <f t="shared" si="27"/>
        <v>0</v>
      </c>
      <c r="X32" s="75">
        <f t="shared" si="28"/>
        <v>0</v>
      </c>
      <c r="Y32" s="76">
        <f t="shared" si="27"/>
        <v>0</v>
      </c>
      <c r="Z32" s="77">
        <f t="shared" si="29"/>
        <v>0</v>
      </c>
      <c r="AA32" s="149">
        <f t="shared" si="30"/>
        <v>0</v>
      </c>
      <c r="AB32" s="150">
        <v>0</v>
      </c>
      <c r="AC32" s="76">
        <f t="shared" si="17"/>
        <v>0</v>
      </c>
      <c r="AD32" s="76">
        <f t="shared" si="18"/>
        <v>0</v>
      </c>
      <c r="AE32" s="76">
        <f t="shared" ref="AE32" si="97">AD32/4</f>
        <v>0</v>
      </c>
      <c r="AF32" s="75">
        <f t="shared" si="32"/>
        <v>0</v>
      </c>
      <c r="AG32" s="76">
        <f t="shared" ref="AG32" si="98">AF32/4</f>
        <v>0</v>
      </c>
      <c r="AH32" s="77">
        <f t="shared" si="34"/>
        <v>0</v>
      </c>
      <c r="AI32" s="149">
        <f t="shared" si="35"/>
        <v>0</v>
      </c>
      <c r="AJ32" s="150">
        <f>'DOE_BIL WAP Production Tool'!B46</f>
        <v>0</v>
      </c>
      <c r="AK32" s="76">
        <f t="shared" si="19"/>
        <v>0</v>
      </c>
      <c r="AL32" s="76">
        <f t="shared" si="20"/>
        <v>0</v>
      </c>
      <c r="AM32" s="76">
        <f t="shared" ref="AM32" si="99">AL32/4</f>
        <v>0</v>
      </c>
      <c r="AN32" s="75">
        <f t="shared" si="37"/>
        <v>0</v>
      </c>
      <c r="AO32" s="76">
        <f t="shared" ref="AO32" si="100">AN32/4</f>
        <v>0</v>
      </c>
      <c r="AP32" s="77">
        <f t="shared" si="39"/>
        <v>0</v>
      </c>
      <c r="AQ32" s="149">
        <f t="shared" si="40"/>
        <v>0</v>
      </c>
    </row>
    <row r="33" spans="1:43" x14ac:dyDescent="0.25">
      <c r="A33" s="73" t="s">
        <v>23</v>
      </c>
      <c r="B33" s="74">
        <f t="shared" si="3"/>
        <v>0</v>
      </c>
      <c r="C33" s="74">
        <f t="shared" si="4"/>
        <v>0</v>
      </c>
      <c r="D33" s="74">
        <f t="shared" si="5"/>
        <v>0</v>
      </c>
      <c r="E33" s="74">
        <f t="shared" si="6"/>
        <v>0</v>
      </c>
      <c r="F33" s="74">
        <f t="shared" si="7"/>
        <v>0</v>
      </c>
      <c r="G33" s="74">
        <f t="shared" si="8"/>
        <v>0</v>
      </c>
      <c r="H33" s="120">
        <f t="shared" si="9"/>
        <v>0</v>
      </c>
      <c r="I33" s="120">
        <f t="shared" si="10"/>
        <v>0</v>
      </c>
      <c r="J33" s="120">
        <f t="shared" si="11"/>
        <v>0</v>
      </c>
      <c r="K33" s="120">
        <f t="shared" si="12"/>
        <v>0</v>
      </c>
      <c r="L33" s="120">
        <f t="shared" si="13"/>
        <v>0</v>
      </c>
      <c r="M33" s="120">
        <f t="shared" si="14"/>
        <v>0</v>
      </c>
      <c r="N33" s="121">
        <f t="shared" si="21"/>
        <v>0</v>
      </c>
      <c r="O33" s="121">
        <f t="shared" si="22"/>
        <v>0</v>
      </c>
      <c r="P33" s="121">
        <f t="shared" si="23"/>
        <v>0</v>
      </c>
      <c r="Q33" s="121">
        <f t="shared" si="24"/>
        <v>0</v>
      </c>
      <c r="R33" s="121">
        <f t="shared" si="25"/>
        <v>0</v>
      </c>
      <c r="S33" s="152">
        <f t="shared" si="26"/>
        <v>0</v>
      </c>
      <c r="T33" s="150">
        <v>0</v>
      </c>
      <c r="U33" s="76">
        <f t="shared" si="15"/>
        <v>0</v>
      </c>
      <c r="V33" s="76">
        <f t="shared" si="16"/>
        <v>0</v>
      </c>
      <c r="W33" s="76">
        <f t="shared" si="27"/>
        <v>0</v>
      </c>
      <c r="X33" s="75">
        <f t="shared" si="28"/>
        <v>0</v>
      </c>
      <c r="Y33" s="76">
        <f t="shared" si="27"/>
        <v>0</v>
      </c>
      <c r="Z33" s="77">
        <f t="shared" si="29"/>
        <v>0</v>
      </c>
      <c r="AA33" s="149">
        <f t="shared" si="30"/>
        <v>0</v>
      </c>
      <c r="AB33" s="150">
        <v>0</v>
      </c>
      <c r="AC33" s="76">
        <f t="shared" si="17"/>
        <v>0</v>
      </c>
      <c r="AD33" s="76">
        <f t="shared" si="18"/>
        <v>0</v>
      </c>
      <c r="AE33" s="76">
        <f t="shared" ref="AE33" si="101">AD33/4</f>
        <v>0</v>
      </c>
      <c r="AF33" s="75">
        <f t="shared" si="32"/>
        <v>0</v>
      </c>
      <c r="AG33" s="76">
        <f t="shared" ref="AG33" si="102">AF33/4</f>
        <v>0</v>
      </c>
      <c r="AH33" s="77">
        <f t="shared" si="34"/>
        <v>0</v>
      </c>
      <c r="AI33" s="149">
        <f t="shared" si="35"/>
        <v>0</v>
      </c>
      <c r="AJ33" s="150">
        <f>'DOE_BIL WAP Production Tool'!B47</f>
        <v>0</v>
      </c>
      <c r="AK33" s="76">
        <f t="shared" si="19"/>
        <v>0</v>
      </c>
      <c r="AL33" s="76">
        <f t="shared" si="20"/>
        <v>0</v>
      </c>
      <c r="AM33" s="76">
        <f t="shared" ref="AM33" si="103">AL33/4</f>
        <v>0</v>
      </c>
      <c r="AN33" s="75">
        <f t="shared" si="37"/>
        <v>0</v>
      </c>
      <c r="AO33" s="76">
        <f t="shared" ref="AO33" si="104">AN33/4</f>
        <v>0</v>
      </c>
      <c r="AP33" s="77">
        <f t="shared" si="39"/>
        <v>0</v>
      </c>
      <c r="AQ33" s="149">
        <f t="shared" si="40"/>
        <v>0</v>
      </c>
    </row>
    <row r="34" spans="1:43" x14ac:dyDescent="0.25">
      <c r="A34" s="73" t="s">
        <v>24</v>
      </c>
      <c r="B34" s="74">
        <f t="shared" si="3"/>
        <v>0</v>
      </c>
      <c r="C34" s="74">
        <f t="shared" si="4"/>
        <v>0</v>
      </c>
      <c r="D34" s="74">
        <f t="shared" si="5"/>
        <v>0</v>
      </c>
      <c r="E34" s="74">
        <f t="shared" si="6"/>
        <v>0</v>
      </c>
      <c r="F34" s="74">
        <f t="shared" si="7"/>
        <v>0</v>
      </c>
      <c r="G34" s="74">
        <f t="shared" si="8"/>
        <v>0</v>
      </c>
      <c r="H34" s="120">
        <f t="shared" si="9"/>
        <v>0</v>
      </c>
      <c r="I34" s="120">
        <f t="shared" si="10"/>
        <v>0</v>
      </c>
      <c r="J34" s="120">
        <f t="shared" si="11"/>
        <v>0</v>
      </c>
      <c r="K34" s="120">
        <f t="shared" si="12"/>
        <v>0</v>
      </c>
      <c r="L34" s="120">
        <f t="shared" si="13"/>
        <v>0</v>
      </c>
      <c r="M34" s="120">
        <f t="shared" si="14"/>
        <v>0</v>
      </c>
      <c r="N34" s="121">
        <f t="shared" si="21"/>
        <v>0</v>
      </c>
      <c r="O34" s="121">
        <f t="shared" si="22"/>
        <v>0</v>
      </c>
      <c r="P34" s="121">
        <f t="shared" si="23"/>
        <v>0</v>
      </c>
      <c r="Q34" s="121">
        <f t="shared" si="24"/>
        <v>0</v>
      </c>
      <c r="R34" s="121">
        <f t="shared" si="25"/>
        <v>0</v>
      </c>
      <c r="S34" s="152">
        <f t="shared" si="26"/>
        <v>0</v>
      </c>
      <c r="T34" s="150">
        <v>0</v>
      </c>
      <c r="U34" s="76">
        <f t="shared" si="15"/>
        <v>0</v>
      </c>
      <c r="V34" s="76">
        <f t="shared" si="16"/>
        <v>0</v>
      </c>
      <c r="W34" s="76">
        <f t="shared" si="27"/>
        <v>0</v>
      </c>
      <c r="X34" s="75">
        <f t="shared" si="28"/>
        <v>0</v>
      </c>
      <c r="Y34" s="76">
        <f t="shared" si="27"/>
        <v>0</v>
      </c>
      <c r="Z34" s="77">
        <f t="shared" si="29"/>
        <v>0</v>
      </c>
      <c r="AA34" s="149">
        <f t="shared" si="30"/>
        <v>0</v>
      </c>
      <c r="AB34" s="150">
        <v>0</v>
      </c>
      <c r="AC34" s="76">
        <f t="shared" si="17"/>
        <v>0</v>
      </c>
      <c r="AD34" s="76">
        <f t="shared" si="18"/>
        <v>0</v>
      </c>
      <c r="AE34" s="76">
        <f t="shared" ref="AE34" si="105">AD34/4</f>
        <v>0</v>
      </c>
      <c r="AF34" s="75">
        <f t="shared" si="32"/>
        <v>0</v>
      </c>
      <c r="AG34" s="76">
        <f t="shared" ref="AG34" si="106">AF34/4</f>
        <v>0</v>
      </c>
      <c r="AH34" s="77">
        <f t="shared" si="34"/>
        <v>0</v>
      </c>
      <c r="AI34" s="149">
        <f t="shared" si="35"/>
        <v>0</v>
      </c>
      <c r="AJ34" s="150">
        <f>'DOE_BIL WAP Production Tool'!B48</f>
        <v>0</v>
      </c>
      <c r="AK34" s="76">
        <f t="shared" si="19"/>
        <v>0</v>
      </c>
      <c r="AL34" s="76">
        <f t="shared" si="20"/>
        <v>0</v>
      </c>
      <c r="AM34" s="76">
        <f t="shared" ref="AM34" si="107">AL34/4</f>
        <v>0</v>
      </c>
      <c r="AN34" s="75">
        <f t="shared" si="37"/>
        <v>0</v>
      </c>
      <c r="AO34" s="76">
        <f t="shared" ref="AO34" si="108">AN34/4</f>
        <v>0</v>
      </c>
      <c r="AP34" s="77">
        <f t="shared" si="39"/>
        <v>0</v>
      </c>
      <c r="AQ34" s="149">
        <f t="shared" si="40"/>
        <v>0</v>
      </c>
    </row>
    <row r="35" spans="1:43" x14ac:dyDescent="0.25">
      <c r="A35" s="73" t="s">
        <v>25</v>
      </c>
      <c r="B35" s="74">
        <f t="shared" si="3"/>
        <v>0</v>
      </c>
      <c r="C35" s="74">
        <f t="shared" si="4"/>
        <v>0</v>
      </c>
      <c r="D35" s="74">
        <f t="shared" si="5"/>
        <v>0</v>
      </c>
      <c r="E35" s="74">
        <f t="shared" si="6"/>
        <v>0</v>
      </c>
      <c r="F35" s="74">
        <f t="shared" si="7"/>
        <v>0</v>
      </c>
      <c r="G35" s="74">
        <f t="shared" si="8"/>
        <v>0</v>
      </c>
      <c r="H35" s="120">
        <f t="shared" si="9"/>
        <v>0</v>
      </c>
      <c r="I35" s="120">
        <f t="shared" si="10"/>
        <v>0</v>
      </c>
      <c r="J35" s="120">
        <f t="shared" si="11"/>
        <v>0</v>
      </c>
      <c r="K35" s="120">
        <f t="shared" si="12"/>
        <v>0</v>
      </c>
      <c r="L35" s="120">
        <f t="shared" si="13"/>
        <v>0</v>
      </c>
      <c r="M35" s="120">
        <f t="shared" si="14"/>
        <v>0</v>
      </c>
      <c r="N35" s="121">
        <f t="shared" si="21"/>
        <v>0</v>
      </c>
      <c r="O35" s="121">
        <f t="shared" si="22"/>
        <v>0</v>
      </c>
      <c r="P35" s="121">
        <f t="shared" si="23"/>
        <v>0</v>
      </c>
      <c r="Q35" s="121">
        <f t="shared" si="24"/>
        <v>0</v>
      </c>
      <c r="R35" s="121">
        <f t="shared" si="25"/>
        <v>0</v>
      </c>
      <c r="S35" s="152">
        <f t="shared" si="26"/>
        <v>0</v>
      </c>
      <c r="T35" s="150">
        <v>0</v>
      </c>
      <c r="U35" s="76">
        <f t="shared" si="15"/>
        <v>0</v>
      </c>
      <c r="V35" s="76">
        <f t="shared" si="16"/>
        <v>0</v>
      </c>
      <c r="W35" s="76">
        <f t="shared" si="27"/>
        <v>0</v>
      </c>
      <c r="X35" s="75">
        <f t="shared" si="28"/>
        <v>0</v>
      </c>
      <c r="Y35" s="76">
        <f t="shared" si="27"/>
        <v>0</v>
      </c>
      <c r="Z35" s="77">
        <f t="shared" si="29"/>
        <v>0</v>
      </c>
      <c r="AA35" s="149">
        <f t="shared" si="30"/>
        <v>0</v>
      </c>
      <c r="AB35" s="150">
        <v>0</v>
      </c>
      <c r="AC35" s="76">
        <f t="shared" si="17"/>
        <v>0</v>
      </c>
      <c r="AD35" s="76">
        <f t="shared" si="18"/>
        <v>0</v>
      </c>
      <c r="AE35" s="76">
        <f t="shared" ref="AE35" si="109">AD35/4</f>
        <v>0</v>
      </c>
      <c r="AF35" s="75">
        <f t="shared" si="32"/>
        <v>0</v>
      </c>
      <c r="AG35" s="76">
        <f t="shared" ref="AG35" si="110">AF35/4</f>
        <v>0</v>
      </c>
      <c r="AH35" s="77">
        <f t="shared" si="34"/>
        <v>0</v>
      </c>
      <c r="AI35" s="149">
        <f t="shared" si="35"/>
        <v>0</v>
      </c>
      <c r="AJ35" s="150">
        <f>'DOE_BIL WAP Production Tool'!B49</f>
        <v>0</v>
      </c>
      <c r="AK35" s="76">
        <f t="shared" si="19"/>
        <v>0</v>
      </c>
      <c r="AL35" s="76">
        <f t="shared" si="20"/>
        <v>0</v>
      </c>
      <c r="AM35" s="76">
        <f t="shared" ref="AM35" si="111">AL35/4</f>
        <v>0</v>
      </c>
      <c r="AN35" s="75">
        <f t="shared" si="37"/>
        <v>0</v>
      </c>
      <c r="AO35" s="76">
        <f t="shared" ref="AO35" si="112">AN35/4</f>
        <v>0</v>
      </c>
      <c r="AP35" s="77">
        <f t="shared" si="39"/>
        <v>0</v>
      </c>
      <c r="AQ35" s="149">
        <f t="shared" si="40"/>
        <v>0</v>
      </c>
    </row>
    <row r="36" spans="1:43" ht="14.45" customHeight="1" x14ac:dyDescent="0.25">
      <c r="A36" s="119" t="s">
        <v>26</v>
      </c>
      <c r="B36" s="74">
        <f t="shared" ref="B36:B53" si="113">U36+AK36</f>
        <v>0</v>
      </c>
      <c r="C36" s="74">
        <f t="shared" ref="C36:C53" si="114">V36+AL36</f>
        <v>0</v>
      </c>
      <c r="D36" s="74">
        <f t="shared" ref="D36:D53" si="115">W36+AM36</f>
        <v>0</v>
      </c>
      <c r="E36" s="74">
        <f t="shared" ref="E36:E53" si="116">Y36+AO36</f>
        <v>0</v>
      </c>
      <c r="F36" s="74">
        <f t="shared" ref="F36:F53" si="117">Z36+AP36</f>
        <v>0</v>
      </c>
      <c r="G36" s="74">
        <f t="shared" ref="G36:G53" si="118">AA36+AQ36</f>
        <v>0</v>
      </c>
      <c r="H36" s="120" t="e">
        <f t="shared" ref="H36:H53" si="119">(B36+N36)/2</f>
        <v>#VALUE!</v>
      </c>
      <c r="I36" s="120" t="e">
        <f t="shared" ref="I36:I53" si="120">(C36+O36)/2</f>
        <v>#VALUE!</v>
      </c>
      <c r="J36" s="120" t="e">
        <f t="shared" ref="J36:J53" si="121">(D36+P36)/2</f>
        <v>#VALUE!</v>
      </c>
      <c r="K36" s="120" t="e">
        <f t="shared" ref="K36:K53" si="122">(E36+Q36)/2</f>
        <v>#VALUE!</v>
      </c>
      <c r="L36" s="120" t="e">
        <f t="shared" ref="L36:L53" si="123">(F36+R36)/2</f>
        <v>#VALUE!</v>
      </c>
      <c r="M36" s="120" t="e">
        <f t="shared" ref="M36:M53" si="124">(G36+S36)/2</f>
        <v>#VALUE!</v>
      </c>
      <c r="N36" s="121" t="e">
        <f t="shared" ref="N36:N53" si="125">U36+AB36+AJ36</f>
        <v>#VALUE!</v>
      </c>
      <c r="O36" s="121" t="e">
        <f t="shared" ref="O36:O53" si="126">V36+AD36+AL36</f>
        <v>#VALUE!</v>
      </c>
      <c r="P36" s="121" t="e">
        <f t="shared" ref="P36:P53" si="127">W36+AE36+AM36</f>
        <v>#VALUE!</v>
      </c>
      <c r="Q36" s="121" t="e">
        <f t="shared" ref="Q36:Q53" si="128">Y36+AG36+AO36</f>
        <v>#VALUE!</v>
      </c>
      <c r="R36" s="121" t="e">
        <f t="shared" ref="R36:R53" si="129">Z36+AH36+AP36</f>
        <v>#VALUE!</v>
      </c>
      <c r="S36" s="152" t="e">
        <f t="shared" ref="S36:S53" si="130">AA36+AI36+AQ36</f>
        <v>#VALUE!</v>
      </c>
      <c r="T36" s="150">
        <v>0</v>
      </c>
      <c r="U36" s="145">
        <f t="shared" si="15"/>
        <v>0</v>
      </c>
      <c r="V36" s="145">
        <f t="shared" si="16"/>
        <v>0</v>
      </c>
      <c r="W36" s="145">
        <f t="shared" si="27"/>
        <v>0</v>
      </c>
      <c r="X36" s="146">
        <f t="shared" si="28"/>
        <v>0</v>
      </c>
      <c r="Y36" s="145">
        <f t="shared" si="27"/>
        <v>0</v>
      </c>
      <c r="Z36" s="147">
        <f t="shared" si="29"/>
        <v>0</v>
      </c>
      <c r="AA36" s="148">
        <f t="shared" si="30"/>
        <v>0</v>
      </c>
      <c r="AB36" s="150" t="str">
        <f>'DOE-WAP Production Tool'!B25</f>
        <v>Units</v>
      </c>
      <c r="AC36" s="145" t="e">
        <f t="shared" si="17"/>
        <v>#VALUE!</v>
      </c>
      <c r="AD36" s="145" t="e">
        <f t="shared" si="18"/>
        <v>#VALUE!</v>
      </c>
      <c r="AE36" s="145" t="e">
        <f t="shared" ref="AE36" si="131">AD36/4</f>
        <v>#VALUE!</v>
      </c>
      <c r="AF36" s="146" t="str">
        <f t="shared" si="32"/>
        <v>Units</v>
      </c>
      <c r="AG36" s="145" t="e">
        <f t="shared" ref="AG36" si="132">AF36/4</f>
        <v>#VALUE!</v>
      </c>
      <c r="AH36" s="147" t="e">
        <f t="shared" si="34"/>
        <v>#VALUE!</v>
      </c>
      <c r="AI36" s="148" t="e">
        <f t="shared" si="35"/>
        <v>#VALUE!</v>
      </c>
      <c r="AJ36" s="150">
        <f>'DOE_BIL WAP Production Tool'!B50</f>
        <v>0</v>
      </c>
      <c r="AK36" s="145">
        <f t="shared" si="19"/>
        <v>0</v>
      </c>
      <c r="AL36" s="145">
        <f t="shared" si="20"/>
        <v>0</v>
      </c>
      <c r="AM36" s="145">
        <f t="shared" ref="AM36" si="133">AL36/4</f>
        <v>0</v>
      </c>
      <c r="AN36" s="146">
        <f t="shared" si="37"/>
        <v>0</v>
      </c>
      <c r="AO36" s="145">
        <f t="shared" ref="AO36" si="134">AN36/4</f>
        <v>0</v>
      </c>
      <c r="AP36" s="147">
        <f t="shared" si="39"/>
        <v>0</v>
      </c>
      <c r="AQ36" s="148">
        <f t="shared" si="40"/>
        <v>0</v>
      </c>
    </row>
    <row r="37" spans="1:43" ht="14.45" customHeight="1" x14ac:dyDescent="0.25">
      <c r="A37" s="106" t="s">
        <v>27</v>
      </c>
      <c r="B37" s="74">
        <f t="shared" si="113"/>
        <v>0</v>
      </c>
      <c r="C37" s="74">
        <f t="shared" si="114"/>
        <v>0</v>
      </c>
      <c r="D37" s="74">
        <f t="shared" si="115"/>
        <v>0</v>
      </c>
      <c r="E37" s="74">
        <f t="shared" si="116"/>
        <v>0</v>
      </c>
      <c r="F37" s="74">
        <f t="shared" si="117"/>
        <v>0</v>
      </c>
      <c r="G37" s="74">
        <f t="shared" si="118"/>
        <v>0</v>
      </c>
      <c r="H37" s="120">
        <f t="shared" si="119"/>
        <v>0</v>
      </c>
      <c r="I37" s="120">
        <f t="shared" si="120"/>
        <v>0</v>
      </c>
      <c r="J37" s="120">
        <f t="shared" si="121"/>
        <v>0</v>
      </c>
      <c r="K37" s="120">
        <f t="shared" si="122"/>
        <v>0</v>
      </c>
      <c r="L37" s="120">
        <f t="shared" si="123"/>
        <v>0</v>
      </c>
      <c r="M37" s="120">
        <f t="shared" si="124"/>
        <v>0</v>
      </c>
      <c r="N37" s="121">
        <f t="shared" si="125"/>
        <v>0</v>
      </c>
      <c r="O37" s="121">
        <f t="shared" si="126"/>
        <v>0</v>
      </c>
      <c r="P37" s="121">
        <f t="shared" si="127"/>
        <v>0</v>
      </c>
      <c r="Q37" s="121">
        <f t="shared" si="128"/>
        <v>0</v>
      </c>
      <c r="R37" s="121">
        <f t="shared" si="129"/>
        <v>0</v>
      </c>
      <c r="S37" s="152">
        <f t="shared" si="130"/>
        <v>0</v>
      </c>
      <c r="T37" s="150">
        <v>0</v>
      </c>
      <c r="U37" s="76">
        <f t="shared" si="15"/>
        <v>0</v>
      </c>
      <c r="V37" s="76">
        <f t="shared" si="16"/>
        <v>0</v>
      </c>
      <c r="W37" s="76">
        <f t="shared" si="27"/>
        <v>0</v>
      </c>
      <c r="X37" s="75">
        <f t="shared" si="28"/>
        <v>0</v>
      </c>
      <c r="Y37" s="76">
        <f t="shared" si="27"/>
        <v>0</v>
      </c>
      <c r="Z37" s="77">
        <f t="shared" si="29"/>
        <v>0</v>
      </c>
      <c r="AA37" s="149">
        <f t="shared" si="30"/>
        <v>0</v>
      </c>
      <c r="AB37" s="150">
        <f>'DOE-WAP Production Tool'!B26</f>
        <v>0</v>
      </c>
      <c r="AC37" s="76">
        <f t="shared" si="17"/>
        <v>0</v>
      </c>
      <c r="AD37" s="76">
        <f t="shared" si="18"/>
        <v>0</v>
      </c>
      <c r="AE37" s="76">
        <f t="shared" ref="AE37" si="135">AD37/4</f>
        <v>0</v>
      </c>
      <c r="AF37" s="75">
        <f t="shared" si="32"/>
        <v>0</v>
      </c>
      <c r="AG37" s="76">
        <f t="shared" ref="AG37" si="136">AF37/4</f>
        <v>0</v>
      </c>
      <c r="AH37" s="77">
        <f t="shared" si="34"/>
        <v>0</v>
      </c>
      <c r="AI37" s="149">
        <f t="shared" si="35"/>
        <v>0</v>
      </c>
      <c r="AJ37" s="150">
        <f>'DOE_BIL WAP Production Tool'!B51</f>
        <v>0</v>
      </c>
      <c r="AK37" s="76">
        <f t="shared" si="19"/>
        <v>0</v>
      </c>
      <c r="AL37" s="76">
        <f t="shared" si="20"/>
        <v>0</v>
      </c>
      <c r="AM37" s="76">
        <f t="shared" ref="AM37" si="137">AL37/4</f>
        <v>0</v>
      </c>
      <c r="AN37" s="75">
        <f t="shared" si="37"/>
        <v>0</v>
      </c>
      <c r="AO37" s="76">
        <f t="shared" ref="AO37" si="138">AN37/4</f>
        <v>0</v>
      </c>
      <c r="AP37" s="77">
        <f t="shared" si="39"/>
        <v>0</v>
      </c>
      <c r="AQ37" s="149">
        <f t="shared" si="40"/>
        <v>0</v>
      </c>
    </row>
    <row r="38" spans="1:43" ht="14.45" customHeight="1" x14ac:dyDescent="0.25">
      <c r="A38" s="106" t="s">
        <v>28</v>
      </c>
      <c r="B38" s="74">
        <f t="shared" si="113"/>
        <v>0</v>
      </c>
      <c r="C38" s="74">
        <f t="shared" si="114"/>
        <v>0</v>
      </c>
      <c r="D38" s="74">
        <f t="shared" si="115"/>
        <v>0</v>
      </c>
      <c r="E38" s="74">
        <f t="shared" si="116"/>
        <v>0</v>
      </c>
      <c r="F38" s="74">
        <f t="shared" si="117"/>
        <v>0</v>
      </c>
      <c r="G38" s="74">
        <f t="shared" si="118"/>
        <v>0</v>
      </c>
      <c r="H38" s="120">
        <f t="shared" si="119"/>
        <v>0</v>
      </c>
      <c r="I38" s="120">
        <f t="shared" si="120"/>
        <v>0</v>
      </c>
      <c r="J38" s="120">
        <f t="shared" si="121"/>
        <v>0</v>
      </c>
      <c r="K38" s="120">
        <f t="shared" si="122"/>
        <v>0</v>
      </c>
      <c r="L38" s="120">
        <f t="shared" si="123"/>
        <v>0</v>
      </c>
      <c r="M38" s="120">
        <f t="shared" si="124"/>
        <v>0</v>
      </c>
      <c r="N38" s="121">
        <f t="shared" si="125"/>
        <v>0</v>
      </c>
      <c r="O38" s="121">
        <f t="shared" si="126"/>
        <v>0</v>
      </c>
      <c r="P38" s="121">
        <f t="shared" si="127"/>
        <v>0</v>
      </c>
      <c r="Q38" s="121">
        <f t="shared" si="128"/>
        <v>0</v>
      </c>
      <c r="R38" s="121">
        <f t="shared" si="129"/>
        <v>0</v>
      </c>
      <c r="S38" s="152">
        <f t="shared" si="130"/>
        <v>0</v>
      </c>
      <c r="T38" s="150">
        <v>0</v>
      </c>
      <c r="U38" s="76">
        <f t="shared" si="15"/>
        <v>0</v>
      </c>
      <c r="V38" s="76">
        <f t="shared" si="16"/>
        <v>0</v>
      </c>
      <c r="W38" s="76">
        <f t="shared" si="27"/>
        <v>0</v>
      </c>
      <c r="X38" s="75">
        <f t="shared" si="28"/>
        <v>0</v>
      </c>
      <c r="Y38" s="76">
        <f t="shared" si="27"/>
        <v>0</v>
      </c>
      <c r="Z38" s="77">
        <f t="shared" si="29"/>
        <v>0</v>
      </c>
      <c r="AA38" s="149">
        <f t="shared" si="30"/>
        <v>0</v>
      </c>
      <c r="AB38" s="150">
        <f>'DOE-WAP Production Tool'!B27</f>
        <v>0</v>
      </c>
      <c r="AC38" s="76">
        <f t="shared" si="17"/>
        <v>0</v>
      </c>
      <c r="AD38" s="76">
        <f t="shared" si="18"/>
        <v>0</v>
      </c>
      <c r="AE38" s="76">
        <f t="shared" ref="AE38" si="139">AD38/4</f>
        <v>0</v>
      </c>
      <c r="AF38" s="75">
        <f t="shared" si="32"/>
        <v>0</v>
      </c>
      <c r="AG38" s="76">
        <f t="shared" ref="AG38" si="140">AF38/4</f>
        <v>0</v>
      </c>
      <c r="AH38" s="77">
        <f t="shared" si="34"/>
        <v>0</v>
      </c>
      <c r="AI38" s="149">
        <f t="shared" si="35"/>
        <v>0</v>
      </c>
      <c r="AJ38" s="150">
        <f>'DOE_BIL WAP Production Tool'!B52</f>
        <v>0</v>
      </c>
      <c r="AK38" s="76">
        <f t="shared" si="19"/>
        <v>0</v>
      </c>
      <c r="AL38" s="76">
        <f t="shared" si="20"/>
        <v>0</v>
      </c>
      <c r="AM38" s="76">
        <f t="shared" ref="AM38" si="141">AL38/4</f>
        <v>0</v>
      </c>
      <c r="AN38" s="75">
        <f t="shared" si="37"/>
        <v>0</v>
      </c>
      <c r="AO38" s="76">
        <f t="shared" ref="AO38" si="142">AN38/4</f>
        <v>0</v>
      </c>
      <c r="AP38" s="77">
        <f t="shared" si="39"/>
        <v>0</v>
      </c>
      <c r="AQ38" s="149">
        <f t="shared" si="40"/>
        <v>0</v>
      </c>
    </row>
    <row r="39" spans="1:43" ht="14.45" customHeight="1" x14ac:dyDescent="0.25">
      <c r="A39" s="106" t="s">
        <v>29</v>
      </c>
      <c r="B39" s="74">
        <f t="shared" si="113"/>
        <v>0</v>
      </c>
      <c r="C39" s="74">
        <f t="shared" si="114"/>
        <v>0</v>
      </c>
      <c r="D39" s="74">
        <f t="shared" si="115"/>
        <v>0</v>
      </c>
      <c r="E39" s="74">
        <f t="shared" si="116"/>
        <v>0</v>
      </c>
      <c r="F39" s="74">
        <f t="shared" si="117"/>
        <v>0</v>
      </c>
      <c r="G39" s="74">
        <f t="shared" si="118"/>
        <v>0</v>
      </c>
      <c r="H39" s="120">
        <f t="shared" si="119"/>
        <v>0</v>
      </c>
      <c r="I39" s="120">
        <f t="shared" si="120"/>
        <v>0</v>
      </c>
      <c r="J39" s="120">
        <f t="shared" si="121"/>
        <v>0</v>
      </c>
      <c r="K39" s="120">
        <f t="shared" si="122"/>
        <v>0</v>
      </c>
      <c r="L39" s="120">
        <f t="shared" si="123"/>
        <v>0</v>
      </c>
      <c r="M39" s="120">
        <f t="shared" si="124"/>
        <v>0</v>
      </c>
      <c r="N39" s="121">
        <f t="shared" si="125"/>
        <v>0</v>
      </c>
      <c r="O39" s="121">
        <f t="shared" si="126"/>
        <v>0</v>
      </c>
      <c r="P39" s="121">
        <f t="shared" si="127"/>
        <v>0</v>
      </c>
      <c r="Q39" s="121">
        <f t="shared" si="128"/>
        <v>0</v>
      </c>
      <c r="R39" s="121">
        <f t="shared" si="129"/>
        <v>0</v>
      </c>
      <c r="S39" s="152">
        <f t="shared" si="130"/>
        <v>0</v>
      </c>
      <c r="T39" s="150">
        <v>0</v>
      </c>
      <c r="U39" s="76">
        <f t="shared" si="15"/>
        <v>0</v>
      </c>
      <c r="V39" s="76">
        <f t="shared" si="16"/>
        <v>0</v>
      </c>
      <c r="W39" s="76">
        <f t="shared" si="27"/>
        <v>0</v>
      </c>
      <c r="X39" s="75">
        <f t="shared" si="28"/>
        <v>0</v>
      </c>
      <c r="Y39" s="76">
        <f t="shared" si="27"/>
        <v>0</v>
      </c>
      <c r="Z39" s="77">
        <f t="shared" si="29"/>
        <v>0</v>
      </c>
      <c r="AA39" s="149">
        <f t="shared" si="30"/>
        <v>0</v>
      </c>
      <c r="AB39" s="150">
        <f>'DOE-WAP Production Tool'!B28</f>
        <v>0</v>
      </c>
      <c r="AC39" s="76">
        <f t="shared" si="17"/>
        <v>0</v>
      </c>
      <c r="AD39" s="76">
        <f t="shared" si="18"/>
        <v>0</v>
      </c>
      <c r="AE39" s="76">
        <f t="shared" ref="AE39" si="143">AD39/4</f>
        <v>0</v>
      </c>
      <c r="AF39" s="75">
        <f t="shared" si="32"/>
        <v>0</v>
      </c>
      <c r="AG39" s="76">
        <f t="shared" ref="AG39" si="144">AF39/4</f>
        <v>0</v>
      </c>
      <c r="AH39" s="77">
        <f t="shared" si="34"/>
        <v>0</v>
      </c>
      <c r="AI39" s="149">
        <f t="shared" si="35"/>
        <v>0</v>
      </c>
      <c r="AJ39" s="150">
        <f>'DOE_BIL WAP Production Tool'!B53</f>
        <v>0</v>
      </c>
      <c r="AK39" s="76">
        <f t="shared" si="19"/>
        <v>0</v>
      </c>
      <c r="AL39" s="76">
        <f t="shared" si="20"/>
        <v>0</v>
      </c>
      <c r="AM39" s="76">
        <f t="shared" ref="AM39" si="145">AL39/4</f>
        <v>0</v>
      </c>
      <c r="AN39" s="75">
        <f t="shared" si="37"/>
        <v>0</v>
      </c>
      <c r="AO39" s="76">
        <f t="shared" ref="AO39" si="146">AN39/4</f>
        <v>0</v>
      </c>
      <c r="AP39" s="77">
        <f t="shared" si="39"/>
        <v>0</v>
      </c>
      <c r="AQ39" s="149">
        <f t="shared" si="40"/>
        <v>0</v>
      </c>
    </row>
    <row r="40" spans="1:43" ht="14.45" customHeight="1" x14ac:dyDescent="0.25">
      <c r="A40" s="106" t="s">
        <v>30</v>
      </c>
      <c r="B40" s="74">
        <f t="shared" si="113"/>
        <v>0</v>
      </c>
      <c r="C40" s="74">
        <f t="shared" si="114"/>
        <v>0</v>
      </c>
      <c r="D40" s="74">
        <f t="shared" si="115"/>
        <v>0</v>
      </c>
      <c r="E40" s="74">
        <f t="shared" si="116"/>
        <v>0</v>
      </c>
      <c r="F40" s="74">
        <f t="shared" si="117"/>
        <v>0</v>
      </c>
      <c r="G40" s="74">
        <f t="shared" si="118"/>
        <v>0</v>
      </c>
      <c r="H40" s="120">
        <f t="shared" si="119"/>
        <v>0</v>
      </c>
      <c r="I40" s="120">
        <f t="shared" si="120"/>
        <v>0</v>
      </c>
      <c r="J40" s="120">
        <f t="shared" si="121"/>
        <v>0</v>
      </c>
      <c r="K40" s="120">
        <f t="shared" si="122"/>
        <v>0</v>
      </c>
      <c r="L40" s="120">
        <f t="shared" si="123"/>
        <v>0</v>
      </c>
      <c r="M40" s="120">
        <f t="shared" si="124"/>
        <v>0</v>
      </c>
      <c r="N40" s="121">
        <f t="shared" si="125"/>
        <v>0</v>
      </c>
      <c r="O40" s="121">
        <f t="shared" si="126"/>
        <v>0</v>
      </c>
      <c r="P40" s="121">
        <f t="shared" si="127"/>
        <v>0</v>
      </c>
      <c r="Q40" s="121">
        <f t="shared" si="128"/>
        <v>0</v>
      </c>
      <c r="R40" s="121">
        <f t="shared" si="129"/>
        <v>0</v>
      </c>
      <c r="S40" s="152">
        <f t="shared" si="130"/>
        <v>0</v>
      </c>
      <c r="T40" s="150">
        <v>0</v>
      </c>
      <c r="U40" s="76">
        <f t="shared" si="15"/>
        <v>0</v>
      </c>
      <c r="V40" s="76">
        <f t="shared" si="16"/>
        <v>0</v>
      </c>
      <c r="W40" s="76">
        <f>V40/3</f>
        <v>0</v>
      </c>
      <c r="X40" s="75">
        <f t="shared" si="28"/>
        <v>0</v>
      </c>
      <c r="Y40" s="76">
        <f>X40/3</f>
        <v>0</v>
      </c>
      <c r="Z40" s="77">
        <f t="shared" si="29"/>
        <v>0</v>
      </c>
      <c r="AA40" s="149">
        <f t="shared" si="30"/>
        <v>0</v>
      </c>
      <c r="AB40" s="150">
        <f>'DOE-WAP Production Tool'!B29</f>
        <v>0</v>
      </c>
      <c r="AC40" s="76">
        <f t="shared" si="17"/>
        <v>0</v>
      </c>
      <c r="AD40" s="76">
        <f t="shared" si="18"/>
        <v>0</v>
      </c>
      <c r="AE40" s="76">
        <f>AD40/3</f>
        <v>0</v>
      </c>
      <c r="AF40" s="75">
        <f t="shared" si="32"/>
        <v>0</v>
      </c>
      <c r="AG40" s="76">
        <f>AF40/3</f>
        <v>0</v>
      </c>
      <c r="AH40" s="77">
        <f t="shared" si="34"/>
        <v>0</v>
      </c>
      <c r="AI40" s="149">
        <f t="shared" si="35"/>
        <v>0</v>
      </c>
      <c r="AJ40" s="150">
        <f>'DOE_BIL WAP Production Tool'!B54</f>
        <v>0</v>
      </c>
      <c r="AK40" s="76">
        <f t="shared" si="19"/>
        <v>0</v>
      </c>
      <c r="AL40" s="76">
        <f t="shared" si="20"/>
        <v>0</v>
      </c>
      <c r="AM40" s="76">
        <f>AL40/3</f>
        <v>0</v>
      </c>
      <c r="AN40" s="75">
        <f t="shared" si="37"/>
        <v>0</v>
      </c>
      <c r="AO40" s="76">
        <f>AN40/3</f>
        <v>0</v>
      </c>
      <c r="AP40" s="77">
        <f t="shared" si="39"/>
        <v>0</v>
      </c>
      <c r="AQ40" s="149">
        <f t="shared" si="40"/>
        <v>0</v>
      </c>
    </row>
    <row r="41" spans="1:43" ht="14.45" customHeight="1" x14ac:dyDescent="0.25">
      <c r="A41" s="106" t="s">
        <v>31</v>
      </c>
      <c r="B41" s="74">
        <f t="shared" si="113"/>
        <v>0</v>
      </c>
      <c r="C41" s="74">
        <f t="shared" si="114"/>
        <v>0</v>
      </c>
      <c r="D41" s="74">
        <f t="shared" si="115"/>
        <v>0</v>
      </c>
      <c r="E41" s="74">
        <f t="shared" si="116"/>
        <v>0</v>
      </c>
      <c r="F41" s="74">
        <f t="shared" si="117"/>
        <v>0</v>
      </c>
      <c r="G41" s="74">
        <f t="shared" si="118"/>
        <v>0</v>
      </c>
      <c r="H41" s="120">
        <f t="shared" si="119"/>
        <v>0</v>
      </c>
      <c r="I41" s="120">
        <f t="shared" si="120"/>
        <v>0</v>
      </c>
      <c r="J41" s="120">
        <f t="shared" si="121"/>
        <v>0</v>
      </c>
      <c r="K41" s="120">
        <f t="shared" si="122"/>
        <v>0</v>
      </c>
      <c r="L41" s="120">
        <f t="shared" si="123"/>
        <v>0</v>
      </c>
      <c r="M41" s="120">
        <f t="shared" si="124"/>
        <v>0</v>
      </c>
      <c r="N41" s="121">
        <f t="shared" si="125"/>
        <v>0</v>
      </c>
      <c r="O41" s="121">
        <f t="shared" si="126"/>
        <v>0</v>
      </c>
      <c r="P41" s="121">
        <f t="shared" si="127"/>
        <v>0</v>
      </c>
      <c r="Q41" s="121">
        <f t="shared" si="128"/>
        <v>0</v>
      </c>
      <c r="R41" s="121">
        <f t="shared" si="129"/>
        <v>0</v>
      </c>
      <c r="S41" s="152">
        <f t="shared" si="130"/>
        <v>0</v>
      </c>
      <c r="T41" s="150">
        <v>0</v>
      </c>
      <c r="U41" s="76">
        <f t="shared" si="15"/>
        <v>0</v>
      </c>
      <c r="V41" s="76">
        <f t="shared" si="16"/>
        <v>0</v>
      </c>
      <c r="W41" s="76">
        <f>V41/2.5</f>
        <v>0</v>
      </c>
      <c r="X41" s="75">
        <f t="shared" si="28"/>
        <v>0</v>
      </c>
      <c r="Y41" s="76">
        <f>X41/2.5</f>
        <v>0</v>
      </c>
      <c r="Z41" s="77">
        <f t="shared" si="29"/>
        <v>0</v>
      </c>
      <c r="AA41" s="149">
        <f t="shared" si="30"/>
        <v>0</v>
      </c>
      <c r="AB41" s="150">
        <f>'DOE-WAP Production Tool'!B30</f>
        <v>0</v>
      </c>
      <c r="AC41" s="76">
        <f t="shared" si="17"/>
        <v>0</v>
      </c>
      <c r="AD41" s="76">
        <f t="shared" si="18"/>
        <v>0</v>
      </c>
      <c r="AE41" s="76">
        <f>AD41/2.5</f>
        <v>0</v>
      </c>
      <c r="AF41" s="75">
        <f t="shared" si="32"/>
        <v>0</v>
      </c>
      <c r="AG41" s="76">
        <f>AF41/2.5</f>
        <v>0</v>
      </c>
      <c r="AH41" s="77">
        <f t="shared" si="34"/>
        <v>0</v>
      </c>
      <c r="AI41" s="149">
        <f t="shared" si="35"/>
        <v>0</v>
      </c>
      <c r="AJ41" s="150">
        <f>'DOE_BIL WAP Production Tool'!B55</f>
        <v>0</v>
      </c>
      <c r="AK41" s="76">
        <f t="shared" si="19"/>
        <v>0</v>
      </c>
      <c r="AL41" s="76">
        <f t="shared" si="20"/>
        <v>0</v>
      </c>
      <c r="AM41" s="76">
        <f>AL41/2.5</f>
        <v>0</v>
      </c>
      <c r="AN41" s="75">
        <f t="shared" si="37"/>
        <v>0</v>
      </c>
      <c r="AO41" s="76">
        <f>AN41/2.5</f>
        <v>0</v>
      </c>
      <c r="AP41" s="77">
        <f t="shared" si="39"/>
        <v>0</v>
      </c>
      <c r="AQ41" s="149">
        <f t="shared" si="40"/>
        <v>0</v>
      </c>
    </row>
    <row r="42" spans="1:43" ht="14.45" customHeight="1" x14ac:dyDescent="0.25">
      <c r="A42" s="105">
        <v>46023</v>
      </c>
      <c r="B42" s="74" t="e">
        <f t="shared" si="113"/>
        <v>#VALUE!</v>
      </c>
      <c r="C42" s="74" t="e">
        <f t="shared" si="114"/>
        <v>#VALUE!</v>
      </c>
      <c r="D42" s="74" t="e">
        <f t="shared" si="115"/>
        <v>#VALUE!</v>
      </c>
      <c r="E42" s="74" t="e">
        <f t="shared" si="116"/>
        <v>#VALUE!</v>
      </c>
      <c r="F42" s="74" t="e">
        <f t="shared" si="117"/>
        <v>#VALUE!</v>
      </c>
      <c r="G42" s="74" t="e">
        <f t="shared" si="118"/>
        <v>#VALUE!</v>
      </c>
      <c r="H42" s="120" t="e">
        <f t="shared" si="119"/>
        <v>#VALUE!</v>
      </c>
      <c r="I42" s="120" t="e">
        <f t="shared" si="120"/>
        <v>#VALUE!</v>
      </c>
      <c r="J42" s="120" t="e">
        <f t="shared" si="121"/>
        <v>#VALUE!</v>
      </c>
      <c r="K42" s="120" t="e">
        <f t="shared" si="122"/>
        <v>#VALUE!</v>
      </c>
      <c r="L42" s="120" t="e">
        <f t="shared" si="123"/>
        <v>#VALUE!</v>
      </c>
      <c r="M42" s="120" t="e">
        <f t="shared" si="124"/>
        <v>#VALUE!</v>
      </c>
      <c r="N42" s="121" t="e">
        <f t="shared" si="125"/>
        <v>#VALUE!</v>
      </c>
      <c r="O42" s="121" t="e">
        <f t="shared" si="126"/>
        <v>#VALUE!</v>
      </c>
      <c r="P42" s="121" t="e">
        <f t="shared" si="127"/>
        <v>#VALUE!</v>
      </c>
      <c r="Q42" s="121" t="e">
        <f t="shared" si="128"/>
        <v>#VALUE!</v>
      </c>
      <c r="R42" s="121" t="e">
        <f t="shared" si="129"/>
        <v>#VALUE!</v>
      </c>
      <c r="S42" s="152" t="e">
        <f t="shared" si="130"/>
        <v>#VALUE!</v>
      </c>
      <c r="T42" s="150" t="str">
        <f>'LIHEAP-WAP Production Tool'!B25</f>
        <v>Units</v>
      </c>
      <c r="U42" s="76" t="e">
        <f t="shared" si="15"/>
        <v>#VALUE!</v>
      </c>
      <c r="V42" s="76" t="e">
        <f t="shared" si="16"/>
        <v>#VALUE!</v>
      </c>
      <c r="W42" s="76" t="e">
        <f t="shared" si="27"/>
        <v>#VALUE!</v>
      </c>
      <c r="X42" s="75" t="str">
        <f t="shared" si="28"/>
        <v>Units</v>
      </c>
      <c r="Y42" s="76" t="e">
        <f t="shared" si="27"/>
        <v>#VALUE!</v>
      </c>
      <c r="Z42" s="77" t="e">
        <f t="shared" si="29"/>
        <v>#VALUE!</v>
      </c>
      <c r="AA42" s="149" t="e">
        <f t="shared" si="30"/>
        <v>#VALUE!</v>
      </c>
      <c r="AB42" s="150">
        <f>'DOE-WAP Production Tool'!B31</f>
        <v>0</v>
      </c>
      <c r="AC42" s="76">
        <f t="shared" si="17"/>
        <v>0</v>
      </c>
      <c r="AD42" s="76">
        <f t="shared" si="18"/>
        <v>0</v>
      </c>
      <c r="AE42" s="76">
        <f t="shared" ref="AE42" si="147">AD42/4</f>
        <v>0</v>
      </c>
      <c r="AF42" s="75">
        <f t="shared" si="32"/>
        <v>0</v>
      </c>
      <c r="AG42" s="76">
        <f t="shared" ref="AG42" si="148">AF42/4</f>
        <v>0</v>
      </c>
      <c r="AH42" s="77">
        <f t="shared" si="34"/>
        <v>0</v>
      </c>
      <c r="AI42" s="149">
        <f t="shared" si="35"/>
        <v>0</v>
      </c>
      <c r="AJ42" s="150">
        <f>'DOE_BIL WAP Production Tool'!B56</f>
        <v>0</v>
      </c>
      <c r="AK42" s="76">
        <f t="shared" si="19"/>
        <v>0</v>
      </c>
      <c r="AL42" s="76">
        <f t="shared" si="20"/>
        <v>0</v>
      </c>
      <c r="AM42" s="76">
        <f t="shared" ref="AM42" si="149">AL42/4</f>
        <v>0</v>
      </c>
      <c r="AN42" s="75">
        <f t="shared" si="37"/>
        <v>0</v>
      </c>
      <c r="AO42" s="76">
        <f t="shared" ref="AO42" si="150">AN42/4</f>
        <v>0</v>
      </c>
      <c r="AP42" s="77">
        <f t="shared" si="39"/>
        <v>0</v>
      </c>
      <c r="AQ42" s="149">
        <f t="shared" si="40"/>
        <v>0</v>
      </c>
    </row>
    <row r="43" spans="1:43" ht="14.45" customHeight="1" x14ac:dyDescent="0.25">
      <c r="A43" s="106" t="s">
        <v>21</v>
      </c>
      <c r="B43" s="74">
        <f t="shared" si="113"/>
        <v>0</v>
      </c>
      <c r="C43" s="74">
        <f t="shared" si="114"/>
        <v>0</v>
      </c>
      <c r="D43" s="74">
        <f t="shared" si="115"/>
        <v>0</v>
      </c>
      <c r="E43" s="74">
        <f t="shared" si="116"/>
        <v>0</v>
      </c>
      <c r="F43" s="74">
        <f t="shared" si="117"/>
        <v>0</v>
      </c>
      <c r="G43" s="74">
        <f t="shared" si="118"/>
        <v>0</v>
      </c>
      <c r="H43" s="120">
        <f t="shared" si="119"/>
        <v>0</v>
      </c>
      <c r="I43" s="120">
        <f t="shared" si="120"/>
        <v>0</v>
      </c>
      <c r="J43" s="120">
        <f t="shared" si="121"/>
        <v>0</v>
      </c>
      <c r="K43" s="120">
        <f t="shared" si="122"/>
        <v>0</v>
      </c>
      <c r="L43" s="120">
        <f t="shared" si="123"/>
        <v>0</v>
      </c>
      <c r="M43" s="120">
        <f t="shared" si="124"/>
        <v>0</v>
      </c>
      <c r="N43" s="121">
        <f t="shared" si="125"/>
        <v>0</v>
      </c>
      <c r="O43" s="121">
        <f t="shared" si="126"/>
        <v>0</v>
      </c>
      <c r="P43" s="121">
        <f t="shared" si="127"/>
        <v>0</v>
      </c>
      <c r="Q43" s="121">
        <f t="shared" si="128"/>
        <v>0</v>
      </c>
      <c r="R43" s="121">
        <f t="shared" si="129"/>
        <v>0</v>
      </c>
      <c r="S43" s="152">
        <f t="shared" si="130"/>
        <v>0</v>
      </c>
      <c r="T43" s="150">
        <f>'LIHEAP-WAP Production Tool'!B26</f>
        <v>0</v>
      </c>
      <c r="U43" s="76">
        <f t="shared" si="15"/>
        <v>0</v>
      </c>
      <c r="V43" s="76">
        <f t="shared" si="16"/>
        <v>0</v>
      </c>
      <c r="W43" s="76">
        <f t="shared" si="27"/>
        <v>0</v>
      </c>
      <c r="X43" s="75">
        <f t="shared" si="28"/>
        <v>0</v>
      </c>
      <c r="Y43" s="76">
        <f t="shared" si="27"/>
        <v>0</v>
      </c>
      <c r="Z43" s="77">
        <f t="shared" si="29"/>
        <v>0</v>
      </c>
      <c r="AA43" s="149">
        <f t="shared" si="30"/>
        <v>0</v>
      </c>
      <c r="AB43" s="150">
        <f>'DOE-WAP Production Tool'!B32</f>
        <v>0</v>
      </c>
      <c r="AC43" s="76">
        <f t="shared" si="17"/>
        <v>0</v>
      </c>
      <c r="AD43" s="76">
        <f t="shared" si="18"/>
        <v>0</v>
      </c>
      <c r="AE43" s="76">
        <f t="shared" ref="AE43" si="151">AD43/4</f>
        <v>0</v>
      </c>
      <c r="AF43" s="75">
        <f t="shared" si="32"/>
        <v>0</v>
      </c>
      <c r="AG43" s="76">
        <f t="shared" ref="AG43" si="152">AF43/4</f>
        <v>0</v>
      </c>
      <c r="AH43" s="77">
        <f t="shared" si="34"/>
        <v>0</v>
      </c>
      <c r="AI43" s="149">
        <f t="shared" si="35"/>
        <v>0</v>
      </c>
      <c r="AJ43" s="150">
        <f>'DOE_BIL WAP Production Tool'!B57</f>
        <v>0</v>
      </c>
      <c r="AK43" s="76">
        <f t="shared" si="19"/>
        <v>0</v>
      </c>
      <c r="AL43" s="76">
        <f t="shared" si="20"/>
        <v>0</v>
      </c>
      <c r="AM43" s="76">
        <f t="shared" ref="AM43" si="153">AL43/4</f>
        <v>0</v>
      </c>
      <c r="AN43" s="75">
        <f t="shared" si="37"/>
        <v>0</v>
      </c>
      <c r="AO43" s="76">
        <f t="shared" ref="AO43" si="154">AN43/4</f>
        <v>0</v>
      </c>
      <c r="AP43" s="77">
        <f t="shared" si="39"/>
        <v>0</v>
      </c>
      <c r="AQ43" s="149">
        <f t="shared" si="40"/>
        <v>0</v>
      </c>
    </row>
    <row r="44" spans="1:43" ht="14.45" customHeight="1" x14ac:dyDescent="0.25">
      <c r="A44" s="106" t="s">
        <v>22</v>
      </c>
      <c r="B44" s="74">
        <f t="shared" si="113"/>
        <v>0</v>
      </c>
      <c r="C44" s="74">
        <f t="shared" si="114"/>
        <v>0</v>
      </c>
      <c r="D44" s="74">
        <f t="shared" si="115"/>
        <v>0</v>
      </c>
      <c r="E44" s="74">
        <f t="shared" si="116"/>
        <v>0</v>
      </c>
      <c r="F44" s="74">
        <f t="shared" si="117"/>
        <v>0</v>
      </c>
      <c r="G44" s="74">
        <f t="shared" si="118"/>
        <v>0</v>
      </c>
      <c r="H44" s="120">
        <f t="shared" si="119"/>
        <v>0</v>
      </c>
      <c r="I44" s="120">
        <f t="shared" si="120"/>
        <v>0</v>
      </c>
      <c r="J44" s="120">
        <f t="shared" si="121"/>
        <v>0</v>
      </c>
      <c r="K44" s="120">
        <f t="shared" si="122"/>
        <v>0</v>
      </c>
      <c r="L44" s="120">
        <f t="shared" si="123"/>
        <v>0</v>
      </c>
      <c r="M44" s="120">
        <f t="shared" si="124"/>
        <v>0</v>
      </c>
      <c r="N44" s="121">
        <f t="shared" si="125"/>
        <v>0</v>
      </c>
      <c r="O44" s="121">
        <f t="shared" si="126"/>
        <v>0</v>
      </c>
      <c r="P44" s="121">
        <f t="shared" si="127"/>
        <v>0</v>
      </c>
      <c r="Q44" s="121">
        <f t="shared" si="128"/>
        <v>0</v>
      </c>
      <c r="R44" s="121">
        <f t="shared" si="129"/>
        <v>0</v>
      </c>
      <c r="S44" s="152">
        <f t="shared" si="130"/>
        <v>0</v>
      </c>
      <c r="T44" s="150">
        <f>'LIHEAP-WAP Production Tool'!B27</f>
        <v>0</v>
      </c>
      <c r="U44" s="76">
        <f t="shared" si="15"/>
        <v>0</v>
      </c>
      <c r="V44" s="76">
        <f t="shared" si="16"/>
        <v>0</v>
      </c>
      <c r="W44" s="76">
        <f t="shared" si="27"/>
        <v>0</v>
      </c>
      <c r="X44" s="75">
        <f t="shared" si="28"/>
        <v>0</v>
      </c>
      <c r="Y44" s="76">
        <f t="shared" si="27"/>
        <v>0</v>
      </c>
      <c r="Z44" s="77">
        <f t="shared" si="29"/>
        <v>0</v>
      </c>
      <c r="AA44" s="149">
        <f t="shared" si="30"/>
        <v>0</v>
      </c>
      <c r="AB44" s="150">
        <f>'DOE-WAP Production Tool'!B33</f>
        <v>0</v>
      </c>
      <c r="AC44" s="76">
        <f t="shared" si="17"/>
        <v>0</v>
      </c>
      <c r="AD44" s="76">
        <f t="shared" si="18"/>
        <v>0</v>
      </c>
      <c r="AE44" s="76">
        <f t="shared" ref="AE44" si="155">AD44/4</f>
        <v>0</v>
      </c>
      <c r="AF44" s="75">
        <f t="shared" si="32"/>
        <v>0</v>
      </c>
      <c r="AG44" s="76">
        <f t="shared" ref="AG44" si="156">AF44/4</f>
        <v>0</v>
      </c>
      <c r="AH44" s="77">
        <f t="shared" si="34"/>
        <v>0</v>
      </c>
      <c r="AI44" s="149">
        <f t="shared" si="35"/>
        <v>0</v>
      </c>
      <c r="AJ44" s="150">
        <f>'DOE_BIL WAP Production Tool'!B58</f>
        <v>0</v>
      </c>
      <c r="AK44" s="76">
        <f t="shared" si="19"/>
        <v>0</v>
      </c>
      <c r="AL44" s="76">
        <f t="shared" si="20"/>
        <v>0</v>
      </c>
      <c r="AM44" s="76">
        <f t="shared" ref="AM44" si="157">AL44/4</f>
        <v>0</v>
      </c>
      <c r="AN44" s="75">
        <f t="shared" si="37"/>
        <v>0</v>
      </c>
      <c r="AO44" s="76">
        <f t="shared" ref="AO44" si="158">AN44/4</f>
        <v>0</v>
      </c>
      <c r="AP44" s="77">
        <f t="shared" si="39"/>
        <v>0</v>
      </c>
      <c r="AQ44" s="149">
        <f t="shared" si="40"/>
        <v>0</v>
      </c>
    </row>
    <row r="45" spans="1:43" ht="14.45" customHeight="1" x14ac:dyDescent="0.25">
      <c r="A45" s="106" t="s">
        <v>23</v>
      </c>
      <c r="B45" s="74">
        <f t="shared" si="113"/>
        <v>0</v>
      </c>
      <c r="C45" s="74">
        <f t="shared" si="114"/>
        <v>0</v>
      </c>
      <c r="D45" s="74">
        <f t="shared" si="115"/>
        <v>0</v>
      </c>
      <c r="E45" s="74">
        <f t="shared" si="116"/>
        <v>0</v>
      </c>
      <c r="F45" s="74">
        <f t="shared" si="117"/>
        <v>0</v>
      </c>
      <c r="G45" s="74">
        <f t="shared" si="118"/>
        <v>0</v>
      </c>
      <c r="H45" s="120">
        <f t="shared" si="119"/>
        <v>0</v>
      </c>
      <c r="I45" s="120">
        <f t="shared" si="120"/>
        <v>0</v>
      </c>
      <c r="J45" s="120">
        <f t="shared" si="121"/>
        <v>0</v>
      </c>
      <c r="K45" s="120">
        <f t="shared" si="122"/>
        <v>0</v>
      </c>
      <c r="L45" s="120">
        <f t="shared" si="123"/>
        <v>0</v>
      </c>
      <c r="M45" s="120">
        <f t="shared" si="124"/>
        <v>0</v>
      </c>
      <c r="N45" s="121">
        <f t="shared" si="125"/>
        <v>0</v>
      </c>
      <c r="O45" s="121">
        <f t="shared" si="126"/>
        <v>0</v>
      </c>
      <c r="P45" s="121">
        <f t="shared" si="127"/>
        <v>0</v>
      </c>
      <c r="Q45" s="121">
        <f t="shared" si="128"/>
        <v>0</v>
      </c>
      <c r="R45" s="121">
        <f t="shared" si="129"/>
        <v>0</v>
      </c>
      <c r="S45" s="152">
        <f t="shared" si="130"/>
        <v>0</v>
      </c>
      <c r="T45" s="150">
        <f>'LIHEAP-WAP Production Tool'!B28</f>
        <v>0</v>
      </c>
      <c r="U45" s="76">
        <f t="shared" si="15"/>
        <v>0</v>
      </c>
      <c r="V45" s="76">
        <f t="shared" si="16"/>
        <v>0</v>
      </c>
      <c r="W45" s="76">
        <f t="shared" si="27"/>
        <v>0</v>
      </c>
      <c r="X45" s="75">
        <f t="shared" si="28"/>
        <v>0</v>
      </c>
      <c r="Y45" s="76">
        <f t="shared" si="27"/>
        <v>0</v>
      </c>
      <c r="Z45" s="77">
        <f t="shared" si="29"/>
        <v>0</v>
      </c>
      <c r="AA45" s="149">
        <f t="shared" si="30"/>
        <v>0</v>
      </c>
      <c r="AB45" s="150">
        <f>'DOE-WAP Production Tool'!B34</f>
        <v>0</v>
      </c>
      <c r="AC45" s="76">
        <f t="shared" si="17"/>
        <v>0</v>
      </c>
      <c r="AD45" s="76">
        <f t="shared" si="18"/>
        <v>0</v>
      </c>
      <c r="AE45" s="76">
        <f t="shared" ref="AE45" si="159">AD45/4</f>
        <v>0</v>
      </c>
      <c r="AF45" s="75">
        <f t="shared" si="32"/>
        <v>0</v>
      </c>
      <c r="AG45" s="76">
        <f t="shared" ref="AG45" si="160">AF45/4</f>
        <v>0</v>
      </c>
      <c r="AH45" s="77">
        <f t="shared" si="34"/>
        <v>0</v>
      </c>
      <c r="AI45" s="149">
        <f t="shared" si="35"/>
        <v>0</v>
      </c>
      <c r="AJ45" s="150">
        <f>'DOE_BIL WAP Production Tool'!B59</f>
        <v>0</v>
      </c>
      <c r="AK45" s="76">
        <f t="shared" si="19"/>
        <v>0</v>
      </c>
      <c r="AL45" s="76">
        <f t="shared" si="20"/>
        <v>0</v>
      </c>
      <c r="AM45" s="76">
        <f t="shared" ref="AM45" si="161">AL45/4</f>
        <v>0</v>
      </c>
      <c r="AN45" s="75">
        <f t="shared" si="37"/>
        <v>0</v>
      </c>
      <c r="AO45" s="76">
        <f t="shared" ref="AO45" si="162">AN45/4</f>
        <v>0</v>
      </c>
      <c r="AP45" s="77">
        <f t="shared" si="39"/>
        <v>0</v>
      </c>
      <c r="AQ45" s="149">
        <f t="shared" si="40"/>
        <v>0</v>
      </c>
    </row>
    <row r="46" spans="1:43" ht="14.45" customHeight="1" x14ac:dyDescent="0.25">
      <c r="A46" s="106" t="s">
        <v>24</v>
      </c>
      <c r="B46" s="74">
        <f t="shared" si="113"/>
        <v>0</v>
      </c>
      <c r="C46" s="74">
        <f t="shared" si="114"/>
        <v>0</v>
      </c>
      <c r="D46" s="74">
        <f t="shared" si="115"/>
        <v>0</v>
      </c>
      <c r="E46" s="74">
        <f t="shared" si="116"/>
        <v>0</v>
      </c>
      <c r="F46" s="74">
        <f t="shared" si="117"/>
        <v>0</v>
      </c>
      <c r="G46" s="74">
        <f t="shared" si="118"/>
        <v>0</v>
      </c>
      <c r="H46" s="120">
        <f t="shared" si="119"/>
        <v>0</v>
      </c>
      <c r="I46" s="120">
        <f t="shared" si="120"/>
        <v>0</v>
      </c>
      <c r="J46" s="120">
        <f t="shared" si="121"/>
        <v>0</v>
      </c>
      <c r="K46" s="120">
        <f t="shared" si="122"/>
        <v>0</v>
      </c>
      <c r="L46" s="120">
        <f t="shared" si="123"/>
        <v>0</v>
      </c>
      <c r="M46" s="120">
        <f t="shared" si="124"/>
        <v>0</v>
      </c>
      <c r="N46" s="121">
        <f t="shared" si="125"/>
        <v>0</v>
      </c>
      <c r="O46" s="121">
        <f t="shared" si="126"/>
        <v>0</v>
      </c>
      <c r="P46" s="121">
        <f t="shared" si="127"/>
        <v>0</v>
      </c>
      <c r="Q46" s="121">
        <f t="shared" si="128"/>
        <v>0</v>
      </c>
      <c r="R46" s="121">
        <f t="shared" si="129"/>
        <v>0</v>
      </c>
      <c r="S46" s="152">
        <f t="shared" si="130"/>
        <v>0</v>
      </c>
      <c r="T46" s="150">
        <f>'LIHEAP-WAP Production Tool'!B29</f>
        <v>0</v>
      </c>
      <c r="U46" s="76">
        <f t="shared" si="15"/>
        <v>0</v>
      </c>
      <c r="V46" s="76">
        <f t="shared" si="16"/>
        <v>0</v>
      </c>
      <c r="W46" s="76">
        <f t="shared" si="27"/>
        <v>0</v>
      </c>
      <c r="X46" s="75">
        <f t="shared" si="28"/>
        <v>0</v>
      </c>
      <c r="Y46" s="76">
        <f t="shared" si="27"/>
        <v>0</v>
      </c>
      <c r="Z46" s="77">
        <f t="shared" si="29"/>
        <v>0</v>
      </c>
      <c r="AA46" s="149">
        <f t="shared" si="30"/>
        <v>0</v>
      </c>
      <c r="AB46" s="150">
        <f>'DOE-WAP Production Tool'!B35</f>
        <v>0</v>
      </c>
      <c r="AC46" s="76">
        <f t="shared" si="17"/>
        <v>0</v>
      </c>
      <c r="AD46" s="76">
        <f t="shared" si="18"/>
        <v>0</v>
      </c>
      <c r="AE46" s="76">
        <f t="shared" ref="AE46" si="163">AD46/4</f>
        <v>0</v>
      </c>
      <c r="AF46" s="75">
        <f t="shared" si="32"/>
        <v>0</v>
      </c>
      <c r="AG46" s="76">
        <f t="shared" ref="AG46" si="164">AF46/4</f>
        <v>0</v>
      </c>
      <c r="AH46" s="77">
        <f t="shared" si="34"/>
        <v>0</v>
      </c>
      <c r="AI46" s="149">
        <f t="shared" si="35"/>
        <v>0</v>
      </c>
      <c r="AJ46" s="150">
        <f>'DOE_BIL WAP Production Tool'!B60</f>
        <v>0</v>
      </c>
      <c r="AK46" s="76">
        <f t="shared" si="19"/>
        <v>0</v>
      </c>
      <c r="AL46" s="76">
        <f t="shared" si="20"/>
        <v>0</v>
      </c>
      <c r="AM46" s="76">
        <f t="shared" ref="AM46" si="165">AL46/4</f>
        <v>0</v>
      </c>
      <c r="AN46" s="75">
        <f t="shared" si="37"/>
        <v>0</v>
      </c>
      <c r="AO46" s="76">
        <f t="shared" ref="AO46" si="166">AN46/4</f>
        <v>0</v>
      </c>
      <c r="AP46" s="77">
        <f t="shared" si="39"/>
        <v>0</v>
      </c>
      <c r="AQ46" s="149">
        <f t="shared" si="40"/>
        <v>0</v>
      </c>
    </row>
    <row r="47" spans="1:43" ht="14.45" customHeight="1" x14ac:dyDescent="0.25">
      <c r="A47" s="106" t="s">
        <v>25</v>
      </c>
      <c r="B47" s="74">
        <f t="shared" si="113"/>
        <v>0</v>
      </c>
      <c r="C47" s="74">
        <f t="shared" si="114"/>
        <v>0</v>
      </c>
      <c r="D47" s="74">
        <f t="shared" si="115"/>
        <v>0</v>
      </c>
      <c r="E47" s="74">
        <f t="shared" si="116"/>
        <v>0</v>
      </c>
      <c r="F47" s="74">
        <f t="shared" si="117"/>
        <v>0</v>
      </c>
      <c r="G47" s="74">
        <f t="shared" si="118"/>
        <v>0</v>
      </c>
      <c r="H47" s="120">
        <f t="shared" si="119"/>
        <v>0</v>
      </c>
      <c r="I47" s="120">
        <f t="shared" si="120"/>
        <v>0</v>
      </c>
      <c r="J47" s="120">
        <f t="shared" si="121"/>
        <v>0</v>
      </c>
      <c r="K47" s="120">
        <f t="shared" si="122"/>
        <v>0</v>
      </c>
      <c r="L47" s="120">
        <f t="shared" si="123"/>
        <v>0</v>
      </c>
      <c r="M47" s="120">
        <f t="shared" si="124"/>
        <v>0</v>
      </c>
      <c r="N47" s="121">
        <f t="shared" si="125"/>
        <v>0</v>
      </c>
      <c r="O47" s="121">
        <f t="shared" si="126"/>
        <v>0</v>
      </c>
      <c r="P47" s="121">
        <f t="shared" si="127"/>
        <v>0</v>
      </c>
      <c r="Q47" s="121">
        <f t="shared" si="128"/>
        <v>0</v>
      </c>
      <c r="R47" s="121">
        <f t="shared" si="129"/>
        <v>0</v>
      </c>
      <c r="S47" s="152">
        <f t="shared" si="130"/>
        <v>0</v>
      </c>
      <c r="T47" s="150">
        <f>'LIHEAP-WAP Production Tool'!B30</f>
        <v>0</v>
      </c>
      <c r="U47" s="76">
        <f t="shared" si="15"/>
        <v>0</v>
      </c>
      <c r="V47" s="76">
        <f t="shared" si="16"/>
        <v>0</v>
      </c>
      <c r="W47" s="76">
        <f t="shared" si="27"/>
        <v>0</v>
      </c>
      <c r="X47" s="75">
        <f t="shared" si="28"/>
        <v>0</v>
      </c>
      <c r="Y47" s="76">
        <f t="shared" si="27"/>
        <v>0</v>
      </c>
      <c r="Z47" s="77">
        <f t="shared" si="29"/>
        <v>0</v>
      </c>
      <c r="AA47" s="149">
        <f t="shared" si="30"/>
        <v>0</v>
      </c>
      <c r="AB47" s="150">
        <f>'DOE-WAP Production Tool'!B36</f>
        <v>0</v>
      </c>
      <c r="AC47" s="76">
        <f t="shared" si="17"/>
        <v>0</v>
      </c>
      <c r="AD47" s="76">
        <f t="shared" si="18"/>
        <v>0</v>
      </c>
      <c r="AE47" s="76">
        <f t="shared" ref="AE47" si="167">AD47/4</f>
        <v>0</v>
      </c>
      <c r="AF47" s="75">
        <f t="shared" si="32"/>
        <v>0</v>
      </c>
      <c r="AG47" s="76">
        <f t="shared" ref="AG47" si="168">AF47/4</f>
        <v>0</v>
      </c>
      <c r="AH47" s="77">
        <f t="shared" si="34"/>
        <v>0</v>
      </c>
      <c r="AI47" s="149">
        <f t="shared" si="35"/>
        <v>0</v>
      </c>
      <c r="AJ47" s="150">
        <f>'DOE_BIL WAP Production Tool'!B61</f>
        <v>0</v>
      </c>
      <c r="AK47" s="76">
        <f t="shared" si="19"/>
        <v>0</v>
      </c>
      <c r="AL47" s="76">
        <f t="shared" si="20"/>
        <v>0</v>
      </c>
      <c r="AM47" s="76">
        <f t="shared" ref="AM47" si="169">AL47/4</f>
        <v>0</v>
      </c>
      <c r="AN47" s="75">
        <f t="shared" si="37"/>
        <v>0</v>
      </c>
      <c r="AO47" s="76">
        <f t="shared" ref="AO47" si="170">AN47/4</f>
        <v>0</v>
      </c>
      <c r="AP47" s="77">
        <f t="shared" si="39"/>
        <v>0</v>
      </c>
      <c r="AQ47" s="149">
        <f t="shared" si="40"/>
        <v>0</v>
      </c>
    </row>
    <row r="48" spans="1:43" ht="14.45" customHeight="1" x14ac:dyDescent="0.25">
      <c r="A48" s="106" t="s">
        <v>26</v>
      </c>
      <c r="B48" s="74">
        <f t="shared" si="113"/>
        <v>0</v>
      </c>
      <c r="C48" s="74">
        <f t="shared" si="114"/>
        <v>0</v>
      </c>
      <c r="D48" s="74">
        <f t="shared" si="115"/>
        <v>0</v>
      </c>
      <c r="E48" s="74">
        <f t="shared" si="116"/>
        <v>0</v>
      </c>
      <c r="F48" s="74">
        <f t="shared" si="117"/>
        <v>0</v>
      </c>
      <c r="G48" s="74">
        <f t="shared" si="118"/>
        <v>0</v>
      </c>
      <c r="H48" s="120" t="e">
        <f t="shared" si="119"/>
        <v>#VALUE!</v>
      </c>
      <c r="I48" s="120" t="e">
        <f t="shared" si="120"/>
        <v>#VALUE!</v>
      </c>
      <c r="J48" s="120" t="e">
        <f t="shared" si="121"/>
        <v>#VALUE!</v>
      </c>
      <c r="K48" s="120" t="e">
        <f t="shared" si="122"/>
        <v>#VALUE!</v>
      </c>
      <c r="L48" s="120" t="e">
        <f t="shared" si="123"/>
        <v>#VALUE!</v>
      </c>
      <c r="M48" s="120" t="e">
        <f t="shared" si="124"/>
        <v>#VALUE!</v>
      </c>
      <c r="N48" s="121" t="e">
        <f t="shared" si="125"/>
        <v>#VALUE!</v>
      </c>
      <c r="O48" s="121" t="e">
        <f t="shared" si="126"/>
        <v>#VALUE!</v>
      </c>
      <c r="P48" s="121" t="e">
        <f t="shared" si="127"/>
        <v>#VALUE!</v>
      </c>
      <c r="Q48" s="121" t="e">
        <f t="shared" si="128"/>
        <v>#VALUE!</v>
      </c>
      <c r="R48" s="121" t="e">
        <f t="shared" si="129"/>
        <v>#VALUE!</v>
      </c>
      <c r="S48" s="152" t="e">
        <f t="shared" si="130"/>
        <v>#VALUE!</v>
      </c>
      <c r="T48" s="150">
        <f>'LIHEAP-WAP Production Tool'!B31</f>
        <v>0</v>
      </c>
      <c r="U48" s="76">
        <f t="shared" si="15"/>
        <v>0</v>
      </c>
      <c r="V48" s="76">
        <f t="shared" si="16"/>
        <v>0</v>
      </c>
      <c r="W48" s="76">
        <f t="shared" si="27"/>
        <v>0</v>
      </c>
      <c r="X48" s="75">
        <f t="shared" si="28"/>
        <v>0</v>
      </c>
      <c r="Y48" s="76">
        <f t="shared" si="27"/>
        <v>0</v>
      </c>
      <c r="Z48" s="77">
        <f t="shared" si="29"/>
        <v>0</v>
      </c>
      <c r="AA48" s="149">
        <f t="shared" si="30"/>
        <v>0</v>
      </c>
      <c r="AB48" s="150" t="str">
        <f>'DOE-WAP Production Tool'!B25</f>
        <v>Units</v>
      </c>
      <c r="AC48" s="76" t="e">
        <f t="shared" si="17"/>
        <v>#VALUE!</v>
      </c>
      <c r="AD48" s="76" t="e">
        <f t="shared" si="18"/>
        <v>#VALUE!</v>
      </c>
      <c r="AE48" s="76" t="e">
        <f t="shared" ref="AE48" si="171">AD48/4</f>
        <v>#VALUE!</v>
      </c>
      <c r="AF48" s="75" t="str">
        <f t="shared" si="32"/>
        <v>Units</v>
      </c>
      <c r="AG48" s="76" t="e">
        <f t="shared" ref="AG48" si="172">AF48/4</f>
        <v>#VALUE!</v>
      </c>
      <c r="AH48" s="77" t="e">
        <f t="shared" si="34"/>
        <v>#VALUE!</v>
      </c>
      <c r="AI48" s="149" t="e">
        <f t="shared" si="35"/>
        <v>#VALUE!</v>
      </c>
      <c r="AJ48" s="150">
        <f>'DOE_BIL WAP Production Tool'!B62</f>
        <v>0</v>
      </c>
      <c r="AK48" s="76">
        <f t="shared" si="19"/>
        <v>0</v>
      </c>
      <c r="AL48" s="76">
        <f t="shared" si="20"/>
        <v>0</v>
      </c>
      <c r="AM48" s="76">
        <f t="shared" ref="AM48" si="173">AL48/4</f>
        <v>0</v>
      </c>
      <c r="AN48" s="75">
        <f t="shared" si="37"/>
        <v>0</v>
      </c>
      <c r="AO48" s="76">
        <f t="shared" ref="AO48" si="174">AN48/4</f>
        <v>0</v>
      </c>
      <c r="AP48" s="77">
        <f t="shared" si="39"/>
        <v>0</v>
      </c>
      <c r="AQ48" s="149">
        <f t="shared" si="40"/>
        <v>0</v>
      </c>
    </row>
    <row r="49" spans="1:43" ht="14.45" customHeight="1" x14ac:dyDescent="0.25">
      <c r="A49" s="106" t="s">
        <v>27</v>
      </c>
      <c r="B49" s="74">
        <f t="shared" si="113"/>
        <v>0</v>
      </c>
      <c r="C49" s="74">
        <f t="shared" si="114"/>
        <v>0</v>
      </c>
      <c r="D49" s="74">
        <f t="shared" si="115"/>
        <v>0</v>
      </c>
      <c r="E49" s="74">
        <f t="shared" si="116"/>
        <v>0</v>
      </c>
      <c r="F49" s="74">
        <f t="shared" si="117"/>
        <v>0</v>
      </c>
      <c r="G49" s="74">
        <f t="shared" si="118"/>
        <v>0</v>
      </c>
      <c r="H49" s="120">
        <f t="shared" si="119"/>
        <v>0</v>
      </c>
      <c r="I49" s="120">
        <f t="shared" si="120"/>
        <v>0</v>
      </c>
      <c r="J49" s="120">
        <f t="shared" si="121"/>
        <v>0</v>
      </c>
      <c r="K49" s="120">
        <f t="shared" si="122"/>
        <v>0</v>
      </c>
      <c r="L49" s="120">
        <f t="shared" si="123"/>
        <v>0</v>
      </c>
      <c r="M49" s="120">
        <f t="shared" si="124"/>
        <v>0</v>
      </c>
      <c r="N49" s="121">
        <f t="shared" si="125"/>
        <v>0</v>
      </c>
      <c r="O49" s="121">
        <f t="shared" si="126"/>
        <v>0</v>
      </c>
      <c r="P49" s="121">
        <f t="shared" si="127"/>
        <v>0</v>
      </c>
      <c r="Q49" s="121">
        <f t="shared" si="128"/>
        <v>0</v>
      </c>
      <c r="R49" s="121">
        <f t="shared" si="129"/>
        <v>0</v>
      </c>
      <c r="S49" s="152">
        <f t="shared" si="130"/>
        <v>0</v>
      </c>
      <c r="T49" s="150">
        <f>'LIHEAP-WAP Production Tool'!B32</f>
        <v>0</v>
      </c>
      <c r="U49" s="76">
        <f t="shared" si="15"/>
        <v>0</v>
      </c>
      <c r="V49" s="76">
        <f t="shared" si="16"/>
        <v>0</v>
      </c>
      <c r="W49" s="76">
        <f t="shared" si="27"/>
        <v>0</v>
      </c>
      <c r="X49" s="75">
        <f t="shared" si="28"/>
        <v>0</v>
      </c>
      <c r="Y49" s="76">
        <f t="shared" si="27"/>
        <v>0</v>
      </c>
      <c r="Z49" s="77">
        <f t="shared" si="29"/>
        <v>0</v>
      </c>
      <c r="AA49" s="149">
        <f t="shared" si="30"/>
        <v>0</v>
      </c>
      <c r="AB49" s="150">
        <f>'DOE-WAP Production Tool'!B26</f>
        <v>0</v>
      </c>
      <c r="AC49" s="76">
        <f t="shared" si="17"/>
        <v>0</v>
      </c>
      <c r="AD49" s="76">
        <f t="shared" si="18"/>
        <v>0</v>
      </c>
      <c r="AE49" s="76">
        <f t="shared" ref="AE49" si="175">AD49/4</f>
        <v>0</v>
      </c>
      <c r="AF49" s="75">
        <f t="shared" si="32"/>
        <v>0</v>
      </c>
      <c r="AG49" s="76">
        <f t="shared" ref="AG49" si="176">AF49/4</f>
        <v>0</v>
      </c>
      <c r="AH49" s="77">
        <f t="shared" si="34"/>
        <v>0</v>
      </c>
      <c r="AI49" s="149">
        <f t="shared" si="35"/>
        <v>0</v>
      </c>
      <c r="AJ49" s="150">
        <f>'DOE_BIL WAP Production Tool'!B63</f>
        <v>0</v>
      </c>
      <c r="AK49" s="76">
        <f t="shared" si="19"/>
        <v>0</v>
      </c>
      <c r="AL49" s="76">
        <f t="shared" si="20"/>
        <v>0</v>
      </c>
      <c r="AM49" s="76">
        <f t="shared" ref="AM49" si="177">AL49/4</f>
        <v>0</v>
      </c>
      <c r="AN49" s="75">
        <f t="shared" si="37"/>
        <v>0</v>
      </c>
      <c r="AO49" s="76">
        <f t="shared" ref="AO49" si="178">AN49/4</f>
        <v>0</v>
      </c>
      <c r="AP49" s="77">
        <f t="shared" si="39"/>
        <v>0</v>
      </c>
      <c r="AQ49" s="149">
        <f t="shared" si="40"/>
        <v>0</v>
      </c>
    </row>
    <row r="50" spans="1:43" ht="14.45" customHeight="1" x14ac:dyDescent="0.25">
      <c r="A50" s="106" t="s">
        <v>28</v>
      </c>
      <c r="B50" s="74">
        <f t="shared" si="113"/>
        <v>0</v>
      </c>
      <c r="C50" s="74">
        <f t="shared" si="114"/>
        <v>0</v>
      </c>
      <c r="D50" s="74">
        <f t="shared" si="115"/>
        <v>0</v>
      </c>
      <c r="E50" s="74">
        <f t="shared" si="116"/>
        <v>0</v>
      </c>
      <c r="F50" s="74">
        <f t="shared" si="117"/>
        <v>0</v>
      </c>
      <c r="G50" s="74">
        <f t="shared" si="118"/>
        <v>0</v>
      </c>
      <c r="H50" s="120">
        <f t="shared" si="119"/>
        <v>0</v>
      </c>
      <c r="I50" s="120">
        <f t="shared" si="120"/>
        <v>0</v>
      </c>
      <c r="J50" s="120">
        <f t="shared" si="121"/>
        <v>0</v>
      </c>
      <c r="K50" s="120">
        <f t="shared" si="122"/>
        <v>0</v>
      </c>
      <c r="L50" s="120">
        <f t="shared" si="123"/>
        <v>0</v>
      </c>
      <c r="M50" s="120">
        <f t="shared" si="124"/>
        <v>0</v>
      </c>
      <c r="N50" s="121">
        <f t="shared" si="125"/>
        <v>0</v>
      </c>
      <c r="O50" s="121">
        <f t="shared" si="126"/>
        <v>0</v>
      </c>
      <c r="P50" s="121">
        <f t="shared" si="127"/>
        <v>0</v>
      </c>
      <c r="Q50" s="121">
        <f t="shared" si="128"/>
        <v>0</v>
      </c>
      <c r="R50" s="121">
        <f t="shared" si="129"/>
        <v>0</v>
      </c>
      <c r="S50" s="152">
        <f t="shared" si="130"/>
        <v>0</v>
      </c>
      <c r="T50" s="150">
        <f>'LIHEAP-WAP Production Tool'!B33</f>
        <v>0</v>
      </c>
      <c r="U50" s="76">
        <f t="shared" si="15"/>
        <v>0</v>
      </c>
      <c r="V50" s="76">
        <f t="shared" si="16"/>
        <v>0</v>
      </c>
      <c r="W50" s="76">
        <f t="shared" si="27"/>
        <v>0</v>
      </c>
      <c r="X50" s="75">
        <f t="shared" si="28"/>
        <v>0</v>
      </c>
      <c r="Y50" s="76">
        <f t="shared" si="27"/>
        <v>0</v>
      </c>
      <c r="Z50" s="77">
        <f t="shared" si="29"/>
        <v>0</v>
      </c>
      <c r="AA50" s="149">
        <f t="shared" si="30"/>
        <v>0</v>
      </c>
      <c r="AB50" s="150">
        <f>'DOE-WAP Production Tool'!B27</f>
        <v>0</v>
      </c>
      <c r="AC50" s="76">
        <f t="shared" si="17"/>
        <v>0</v>
      </c>
      <c r="AD50" s="76">
        <f t="shared" si="18"/>
        <v>0</v>
      </c>
      <c r="AE50" s="76">
        <f t="shared" ref="AE50" si="179">AD50/4</f>
        <v>0</v>
      </c>
      <c r="AF50" s="75">
        <f t="shared" si="32"/>
        <v>0</v>
      </c>
      <c r="AG50" s="76">
        <f t="shared" ref="AG50" si="180">AF50/4</f>
        <v>0</v>
      </c>
      <c r="AH50" s="77">
        <f t="shared" si="34"/>
        <v>0</v>
      </c>
      <c r="AI50" s="149">
        <f t="shared" si="35"/>
        <v>0</v>
      </c>
      <c r="AJ50" s="150">
        <f>'DOE_BIL WAP Production Tool'!B64</f>
        <v>0</v>
      </c>
      <c r="AK50" s="76">
        <f t="shared" si="19"/>
        <v>0</v>
      </c>
      <c r="AL50" s="76">
        <f t="shared" si="20"/>
        <v>0</v>
      </c>
      <c r="AM50" s="76">
        <f t="shared" ref="AM50" si="181">AL50/4</f>
        <v>0</v>
      </c>
      <c r="AN50" s="75">
        <f t="shared" si="37"/>
        <v>0</v>
      </c>
      <c r="AO50" s="76">
        <f t="shared" ref="AO50" si="182">AN50/4</f>
        <v>0</v>
      </c>
      <c r="AP50" s="77">
        <f t="shared" si="39"/>
        <v>0</v>
      </c>
      <c r="AQ50" s="149">
        <f t="shared" si="40"/>
        <v>0</v>
      </c>
    </row>
    <row r="51" spans="1:43" ht="14.45" customHeight="1" x14ac:dyDescent="0.25">
      <c r="A51" s="106" t="s">
        <v>29</v>
      </c>
      <c r="B51" s="74">
        <f t="shared" si="113"/>
        <v>0</v>
      </c>
      <c r="C51" s="74">
        <f t="shared" si="114"/>
        <v>0</v>
      </c>
      <c r="D51" s="74">
        <f t="shared" si="115"/>
        <v>0</v>
      </c>
      <c r="E51" s="74">
        <f t="shared" si="116"/>
        <v>0</v>
      </c>
      <c r="F51" s="74">
        <f t="shared" si="117"/>
        <v>0</v>
      </c>
      <c r="G51" s="74">
        <f t="shared" si="118"/>
        <v>0</v>
      </c>
      <c r="H51" s="120">
        <f t="shared" si="119"/>
        <v>0</v>
      </c>
      <c r="I51" s="120">
        <f t="shared" si="120"/>
        <v>0</v>
      </c>
      <c r="J51" s="120">
        <f t="shared" si="121"/>
        <v>0</v>
      </c>
      <c r="K51" s="120">
        <f t="shared" si="122"/>
        <v>0</v>
      </c>
      <c r="L51" s="120">
        <f t="shared" si="123"/>
        <v>0</v>
      </c>
      <c r="M51" s="120">
        <f t="shared" si="124"/>
        <v>0</v>
      </c>
      <c r="N51" s="121">
        <f t="shared" si="125"/>
        <v>0</v>
      </c>
      <c r="O51" s="121">
        <f t="shared" si="126"/>
        <v>0</v>
      </c>
      <c r="P51" s="121">
        <f t="shared" si="127"/>
        <v>0</v>
      </c>
      <c r="Q51" s="121">
        <f t="shared" si="128"/>
        <v>0</v>
      </c>
      <c r="R51" s="121">
        <f t="shared" si="129"/>
        <v>0</v>
      </c>
      <c r="S51" s="152">
        <f t="shared" si="130"/>
        <v>0</v>
      </c>
      <c r="T51" s="150">
        <f>'LIHEAP-WAP Production Tool'!B34</f>
        <v>0</v>
      </c>
      <c r="U51" s="76">
        <f t="shared" si="15"/>
        <v>0</v>
      </c>
      <c r="V51" s="76">
        <f t="shared" si="16"/>
        <v>0</v>
      </c>
      <c r="W51" s="76">
        <f t="shared" si="27"/>
        <v>0</v>
      </c>
      <c r="X51" s="75">
        <f t="shared" si="28"/>
        <v>0</v>
      </c>
      <c r="Y51" s="76">
        <f t="shared" si="27"/>
        <v>0</v>
      </c>
      <c r="Z51" s="77">
        <f t="shared" si="29"/>
        <v>0</v>
      </c>
      <c r="AA51" s="149">
        <f t="shared" si="30"/>
        <v>0</v>
      </c>
      <c r="AB51" s="150">
        <f>'DOE-WAP Production Tool'!B28</f>
        <v>0</v>
      </c>
      <c r="AC51" s="76">
        <f t="shared" si="17"/>
        <v>0</v>
      </c>
      <c r="AD51" s="76">
        <f t="shared" si="18"/>
        <v>0</v>
      </c>
      <c r="AE51" s="76">
        <f t="shared" ref="AE51" si="183">AD51/4</f>
        <v>0</v>
      </c>
      <c r="AF51" s="75">
        <f t="shared" si="32"/>
        <v>0</v>
      </c>
      <c r="AG51" s="76">
        <f t="shared" ref="AG51" si="184">AF51/4</f>
        <v>0</v>
      </c>
      <c r="AH51" s="77">
        <f t="shared" si="34"/>
        <v>0</v>
      </c>
      <c r="AI51" s="149">
        <f t="shared" si="35"/>
        <v>0</v>
      </c>
      <c r="AJ51" s="150">
        <f>'DOE_BIL WAP Production Tool'!B65</f>
        <v>0</v>
      </c>
      <c r="AK51" s="76">
        <f t="shared" si="19"/>
        <v>0</v>
      </c>
      <c r="AL51" s="76">
        <f t="shared" si="20"/>
        <v>0</v>
      </c>
      <c r="AM51" s="76">
        <f t="shared" ref="AM51" si="185">AL51/4</f>
        <v>0</v>
      </c>
      <c r="AN51" s="75">
        <f t="shared" si="37"/>
        <v>0</v>
      </c>
      <c r="AO51" s="76">
        <f t="shared" ref="AO51" si="186">AN51/4</f>
        <v>0</v>
      </c>
      <c r="AP51" s="77">
        <f t="shared" si="39"/>
        <v>0</v>
      </c>
      <c r="AQ51" s="149">
        <f t="shared" si="40"/>
        <v>0</v>
      </c>
    </row>
    <row r="52" spans="1:43" ht="14.45" customHeight="1" x14ac:dyDescent="0.25">
      <c r="A52" s="106" t="s">
        <v>30</v>
      </c>
      <c r="B52" s="74">
        <f t="shared" si="113"/>
        <v>0</v>
      </c>
      <c r="C52" s="74">
        <f t="shared" si="114"/>
        <v>0</v>
      </c>
      <c r="D52" s="74">
        <f t="shared" si="115"/>
        <v>0</v>
      </c>
      <c r="E52" s="74">
        <f t="shared" si="116"/>
        <v>0</v>
      </c>
      <c r="F52" s="74">
        <f t="shared" si="117"/>
        <v>0</v>
      </c>
      <c r="G52" s="74">
        <f t="shared" si="118"/>
        <v>0</v>
      </c>
      <c r="H52" s="120">
        <f t="shared" si="119"/>
        <v>0</v>
      </c>
      <c r="I52" s="120">
        <f t="shared" si="120"/>
        <v>0</v>
      </c>
      <c r="J52" s="120">
        <f t="shared" si="121"/>
        <v>0</v>
      </c>
      <c r="K52" s="120">
        <f t="shared" si="122"/>
        <v>0</v>
      </c>
      <c r="L52" s="120">
        <f t="shared" si="123"/>
        <v>0</v>
      </c>
      <c r="M52" s="120">
        <f t="shared" si="124"/>
        <v>0</v>
      </c>
      <c r="N52" s="121">
        <f t="shared" si="125"/>
        <v>0</v>
      </c>
      <c r="O52" s="121">
        <f t="shared" si="126"/>
        <v>0</v>
      </c>
      <c r="P52" s="121">
        <f t="shared" si="127"/>
        <v>0</v>
      </c>
      <c r="Q52" s="121">
        <f t="shared" si="128"/>
        <v>0</v>
      </c>
      <c r="R52" s="121">
        <f t="shared" si="129"/>
        <v>0</v>
      </c>
      <c r="S52" s="152">
        <f t="shared" si="130"/>
        <v>0</v>
      </c>
      <c r="T52" s="150">
        <f>'LIHEAP-WAP Production Tool'!B35</f>
        <v>0</v>
      </c>
      <c r="U52" s="76">
        <f t="shared" si="15"/>
        <v>0</v>
      </c>
      <c r="V52" s="76">
        <f t="shared" si="16"/>
        <v>0</v>
      </c>
      <c r="W52" s="76">
        <f>V52/3</f>
        <v>0</v>
      </c>
      <c r="X52" s="75">
        <f t="shared" si="28"/>
        <v>0</v>
      </c>
      <c r="Y52" s="76">
        <f>X52/3</f>
        <v>0</v>
      </c>
      <c r="Z52" s="77">
        <f t="shared" si="29"/>
        <v>0</v>
      </c>
      <c r="AA52" s="149">
        <f t="shared" si="30"/>
        <v>0</v>
      </c>
      <c r="AB52" s="150">
        <f>'DOE-WAP Production Tool'!B29</f>
        <v>0</v>
      </c>
      <c r="AC52" s="76">
        <f t="shared" si="17"/>
        <v>0</v>
      </c>
      <c r="AD52" s="76">
        <f t="shared" si="18"/>
        <v>0</v>
      </c>
      <c r="AE52" s="76">
        <f>AD52/3</f>
        <v>0</v>
      </c>
      <c r="AF52" s="75">
        <f t="shared" si="32"/>
        <v>0</v>
      </c>
      <c r="AG52" s="76">
        <f>AF52/3</f>
        <v>0</v>
      </c>
      <c r="AH52" s="77">
        <f t="shared" si="34"/>
        <v>0</v>
      </c>
      <c r="AI52" s="149">
        <f t="shared" si="35"/>
        <v>0</v>
      </c>
      <c r="AJ52" s="150">
        <f>'DOE_BIL WAP Production Tool'!B66</f>
        <v>0</v>
      </c>
      <c r="AK52" s="76">
        <f t="shared" si="19"/>
        <v>0</v>
      </c>
      <c r="AL52" s="76">
        <f t="shared" si="20"/>
        <v>0</v>
      </c>
      <c r="AM52" s="76">
        <f>AL52/3</f>
        <v>0</v>
      </c>
      <c r="AN52" s="75">
        <f t="shared" si="37"/>
        <v>0</v>
      </c>
      <c r="AO52" s="76">
        <f>AN52/3</f>
        <v>0</v>
      </c>
      <c r="AP52" s="77">
        <f t="shared" si="39"/>
        <v>0</v>
      </c>
      <c r="AQ52" s="149">
        <f t="shared" si="40"/>
        <v>0</v>
      </c>
    </row>
    <row r="53" spans="1:43" ht="14.45" customHeight="1" x14ac:dyDescent="0.25">
      <c r="A53" s="106" t="s">
        <v>31</v>
      </c>
      <c r="B53" s="74">
        <f t="shared" si="113"/>
        <v>0</v>
      </c>
      <c r="C53" s="74">
        <f t="shared" si="114"/>
        <v>0</v>
      </c>
      <c r="D53" s="74">
        <f t="shared" si="115"/>
        <v>0</v>
      </c>
      <c r="E53" s="74">
        <f t="shared" si="116"/>
        <v>0</v>
      </c>
      <c r="F53" s="74">
        <f t="shared" si="117"/>
        <v>0</v>
      </c>
      <c r="G53" s="74">
        <f t="shared" si="118"/>
        <v>0</v>
      </c>
      <c r="H53" s="120">
        <f t="shared" si="119"/>
        <v>0</v>
      </c>
      <c r="I53" s="120">
        <f t="shared" si="120"/>
        <v>0</v>
      </c>
      <c r="J53" s="120">
        <f t="shared" si="121"/>
        <v>0</v>
      </c>
      <c r="K53" s="120">
        <f t="shared" si="122"/>
        <v>0</v>
      </c>
      <c r="L53" s="120">
        <f t="shared" si="123"/>
        <v>0</v>
      </c>
      <c r="M53" s="120">
        <f t="shared" si="124"/>
        <v>0</v>
      </c>
      <c r="N53" s="121">
        <f t="shared" si="125"/>
        <v>0</v>
      </c>
      <c r="O53" s="121">
        <f t="shared" si="126"/>
        <v>0</v>
      </c>
      <c r="P53" s="121">
        <f t="shared" si="127"/>
        <v>0</v>
      </c>
      <c r="Q53" s="121">
        <f t="shared" si="128"/>
        <v>0</v>
      </c>
      <c r="R53" s="121">
        <f t="shared" si="129"/>
        <v>0</v>
      </c>
      <c r="S53" s="152">
        <f t="shared" si="130"/>
        <v>0</v>
      </c>
      <c r="T53" s="150">
        <f>'LIHEAP-WAP Production Tool'!B36</f>
        <v>0</v>
      </c>
      <c r="U53" s="76">
        <f t="shared" si="15"/>
        <v>0</v>
      </c>
      <c r="V53" s="76">
        <f t="shared" si="16"/>
        <v>0</v>
      </c>
      <c r="W53" s="76">
        <f>V53/2.5</f>
        <v>0</v>
      </c>
      <c r="X53" s="75">
        <f t="shared" si="28"/>
        <v>0</v>
      </c>
      <c r="Y53" s="76">
        <f>X53/2.5</f>
        <v>0</v>
      </c>
      <c r="Z53" s="77">
        <f t="shared" si="29"/>
        <v>0</v>
      </c>
      <c r="AA53" s="149">
        <f t="shared" si="30"/>
        <v>0</v>
      </c>
      <c r="AB53" s="150">
        <f>'DOE-WAP Production Tool'!B30</f>
        <v>0</v>
      </c>
      <c r="AC53" s="76">
        <f t="shared" si="17"/>
        <v>0</v>
      </c>
      <c r="AD53" s="76">
        <f t="shared" si="18"/>
        <v>0</v>
      </c>
      <c r="AE53" s="76">
        <f>AD53/2.5</f>
        <v>0</v>
      </c>
      <c r="AF53" s="75">
        <f t="shared" si="32"/>
        <v>0</v>
      </c>
      <c r="AG53" s="76">
        <f>AF53/2.5</f>
        <v>0</v>
      </c>
      <c r="AH53" s="77">
        <f t="shared" si="34"/>
        <v>0</v>
      </c>
      <c r="AI53" s="149">
        <f t="shared" si="35"/>
        <v>0</v>
      </c>
      <c r="AJ53" s="150">
        <f>'DOE_BIL WAP Production Tool'!B67</f>
        <v>0</v>
      </c>
      <c r="AK53" s="76">
        <f t="shared" si="19"/>
        <v>0</v>
      </c>
      <c r="AL53" s="76">
        <f t="shared" si="20"/>
        <v>0</v>
      </c>
      <c r="AM53" s="76">
        <f>AL53/2.5</f>
        <v>0</v>
      </c>
      <c r="AN53" s="75">
        <f t="shared" si="37"/>
        <v>0</v>
      </c>
      <c r="AO53" s="76">
        <f>AN53/2.5</f>
        <v>0</v>
      </c>
      <c r="AP53" s="77">
        <f t="shared" si="39"/>
        <v>0</v>
      </c>
      <c r="AQ53" s="149">
        <f t="shared" si="40"/>
        <v>0</v>
      </c>
    </row>
    <row r="54" spans="1:43" ht="14.45" customHeight="1" x14ac:dyDescent="0.25">
      <c r="A54" s="105">
        <v>46388</v>
      </c>
      <c r="B54" s="74">
        <f t="shared" ref="B54:B59" si="187">U54+AK54</f>
        <v>0</v>
      </c>
      <c r="C54" s="74">
        <f t="shared" ref="C54:C59" si="188">V54+AL54</f>
        <v>0</v>
      </c>
      <c r="D54" s="74">
        <f t="shared" ref="D54:D59" si="189">W54+AM54</f>
        <v>0</v>
      </c>
      <c r="E54" s="74">
        <f t="shared" ref="E54:E59" si="190">Y54+AO54</f>
        <v>0</v>
      </c>
      <c r="F54" s="74">
        <f t="shared" ref="F54:F59" si="191">Z54+AP54</f>
        <v>0</v>
      </c>
      <c r="G54" s="74">
        <f t="shared" ref="G54:G59" si="192">AA54+AQ54</f>
        <v>0</v>
      </c>
      <c r="H54" s="120">
        <f t="shared" ref="H54:H59" si="193">(B54+N54)/2</f>
        <v>0</v>
      </c>
      <c r="I54" s="120">
        <f t="shared" ref="I54:I59" si="194">(C54+O54)/2</f>
        <v>0</v>
      </c>
      <c r="J54" s="120">
        <f t="shared" ref="J54:J59" si="195">(D54+P54)/2</f>
        <v>0</v>
      </c>
      <c r="K54" s="120">
        <f t="shared" ref="K54:K59" si="196">(E54+Q54)/2</f>
        <v>0</v>
      </c>
      <c r="L54" s="120">
        <f t="shared" ref="L54:L59" si="197">(F54+R54)/2</f>
        <v>0</v>
      </c>
      <c r="M54" s="120">
        <f t="shared" ref="M54:M59" si="198">(G54+S54)/2</f>
        <v>0</v>
      </c>
      <c r="N54" s="121">
        <f t="shared" ref="N54:N59" si="199">U54+AB54+AJ54</f>
        <v>0</v>
      </c>
      <c r="O54" s="121">
        <f t="shared" ref="O54:O59" si="200">V54+AD54+AL54</f>
        <v>0</v>
      </c>
      <c r="P54" s="121">
        <f t="shared" ref="P54:P59" si="201">W54+AE54+AM54</f>
        <v>0</v>
      </c>
      <c r="Q54" s="121">
        <f t="shared" ref="Q54:Q59" si="202">Y54+AG54+AO54</f>
        <v>0</v>
      </c>
      <c r="R54" s="121">
        <f t="shared" ref="R54:R59" si="203">Z54+AH54+AP54</f>
        <v>0</v>
      </c>
      <c r="S54" s="152">
        <f t="shared" ref="S54:S59" si="204">AA54+AI54+AQ54</f>
        <v>0</v>
      </c>
      <c r="T54" s="150">
        <v>0</v>
      </c>
      <c r="U54" s="76">
        <f t="shared" ref="U54:U59" si="205">T54*($B$2+1)</f>
        <v>0</v>
      </c>
      <c r="V54" s="76">
        <f t="shared" ref="V54:V59" si="206">T54*(1+$D$2)</f>
        <v>0</v>
      </c>
      <c r="W54" s="76">
        <f t="shared" ref="W54:W59" si="207">V54/4</f>
        <v>0</v>
      </c>
      <c r="X54" s="75">
        <f t="shared" ref="X54:X59" si="208">T54</f>
        <v>0</v>
      </c>
      <c r="Y54" s="76">
        <f t="shared" ref="Y54:Y59" si="209">X54/4</f>
        <v>0</v>
      </c>
      <c r="Z54" s="77">
        <f t="shared" ref="Z54:Z59" si="210">V54+X54</f>
        <v>0</v>
      </c>
      <c r="AA54" s="149">
        <f t="shared" ref="AA54:AA59" si="211">W54+Y54</f>
        <v>0</v>
      </c>
      <c r="AB54" s="150">
        <f>'DOE-WAP Production Tool'!B31</f>
        <v>0</v>
      </c>
      <c r="AC54" s="76">
        <f t="shared" ref="AC54:AC59" si="212">AB54*($B$2+1)</f>
        <v>0</v>
      </c>
      <c r="AD54" s="76">
        <f t="shared" ref="AD54:AD59" si="213">AB54*(1+$D$2)</f>
        <v>0</v>
      </c>
      <c r="AE54" s="76">
        <f t="shared" ref="AE54:AE59" si="214">AD54/4</f>
        <v>0</v>
      </c>
      <c r="AF54" s="75">
        <f t="shared" ref="AF54:AF59" si="215">AB54</f>
        <v>0</v>
      </c>
      <c r="AG54" s="76">
        <f t="shared" ref="AG54:AG59" si="216">AF54/4</f>
        <v>0</v>
      </c>
      <c r="AH54" s="77">
        <f t="shared" ref="AH54:AH59" si="217">AD54+AF54</f>
        <v>0</v>
      </c>
      <c r="AI54" s="149">
        <f t="shared" ref="AI54:AI59" si="218">AE54+AG54</f>
        <v>0</v>
      </c>
      <c r="AJ54" s="150">
        <f>'DOE_BIL WAP Production Tool'!B68</f>
        <v>0</v>
      </c>
      <c r="AK54" s="76">
        <f t="shared" ref="AK54:AK59" si="219">AJ54*($B$2+1)</f>
        <v>0</v>
      </c>
      <c r="AL54" s="76">
        <f t="shared" ref="AL54:AL59" si="220">AJ54*(1+$D$2)</f>
        <v>0</v>
      </c>
      <c r="AM54" s="76">
        <f t="shared" ref="AM54:AM59" si="221">AL54/4</f>
        <v>0</v>
      </c>
      <c r="AN54" s="75">
        <f t="shared" ref="AN54:AN59" si="222">AJ54</f>
        <v>0</v>
      </c>
      <c r="AO54" s="76">
        <f t="shared" ref="AO54:AO59" si="223">AN54/4</f>
        <v>0</v>
      </c>
      <c r="AP54" s="77">
        <f t="shared" ref="AP54:AP59" si="224">AL54+AN54</f>
        <v>0</v>
      </c>
      <c r="AQ54" s="149">
        <f t="shared" ref="AQ54:AQ59" si="225">AM54+AO54</f>
        <v>0</v>
      </c>
    </row>
    <row r="55" spans="1:43" ht="14.45" customHeight="1" x14ac:dyDescent="0.25">
      <c r="A55" s="106" t="s">
        <v>21</v>
      </c>
      <c r="B55" s="74">
        <f t="shared" si="187"/>
        <v>0</v>
      </c>
      <c r="C55" s="74">
        <f t="shared" si="188"/>
        <v>0</v>
      </c>
      <c r="D55" s="74">
        <f t="shared" si="189"/>
        <v>0</v>
      </c>
      <c r="E55" s="74">
        <f t="shared" si="190"/>
        <v>0</v>
      </c>
      <c r="F55" s="74">
        <f t="shared" si="191"/>
        <v>0</v>
      </c>
      <c r="G55" s="74">
        <f t="shared" si="192"/>
        <v>0</v>
      </c>
      <c r="H55" s="120">
        <f t="shared" si="193"/>
        <v>0</v>
      </c>
      <c r="I55" s="120">
        <f t="shared" si="194"/>
        <v>0</v>
      </c>
      <c r="J55" s="120">
        <f t="shared" si="195"/>
        <v>0</v>
      </c>
      <c r="K55" s="120">
        <f t="shared" si="196"/>
        <v>0</v>
      </c>
      <c r="L55" s="120">
        <f t="shared" si="197"/>
        <v>0</v>
      </c>
      <c r="M55" s="120">
        <f t="shared" si="198"/>
        <v>0</v>
      </c>
      <c r="N55" s="121">
        <f t="shared" si="199"/>
        <v>0</v>
      </c>
      <c r="O55" s="121">
        <f t="shared" si="200"/>
        <v>0</v>
      </c>
      <c r="P55" s="121">
        <f t="shared" si="201"/>
        <v>0</v>
      </c>
      <c r="Q55" s="121">
        <f t="shared" si="202"/>
        <v>0</v>
      </c>
      <c r="R55" s="121">
        <f t="shared" si="203"/>
        <v>0</v>
      </c>
      <c r="S55" s="152">
        <f t="shared" si="204"/>
        <v>0</v>
      </c>
      <c r="T55" s="150">
        <v>0</v>
      </c>
      <c r="U55" s="76">
        <f t="shared" si="205"/>
        <v>0</v>
      </c>
      <c r="V55" s="76">
        <f t="shared" si="206"/>
        <v>0</v>
      </c>
      <c r="W55" s="76">
        <f t="shared" si="207"/>
        <v>0</v>
      </c>
      <c r="X55" s="75">
        <f t="shared" si="208"/>
        <v>0</v>
      </c>
      <c r="Y55" s="76">
        <f t="shared" si="209"/>
        <v>0</v>
      </c>
      <c r="Z55" s="77">
        <f t="shared" si="210"/>
        <v>0</v>
      </c>
      <c r="AA55" s="149">
        <f t="shared" si="211"/>
        <v>0</v>
      </c>
      <c r="AB55" s="150">
        <f>'DOE-WAP Production Tool'!B32</f>
        <v>0</v>
      </c>
      <c r="AC55" s="76">
        <f t="shared" si="212"/>
        <v>0</v>
      </c>
      <c r="AD55" s="76">
        <f t="shared" si="213"/>
        <v>0</v>
      </c>
      <c r="AE55" s="76">
        <f t="shared" si="214"/>
        <v>0</v>
      </c>
      <c r="AF55" s="75">
        <f t="shared" si="215"/>
        <v>0</v>
      </c>
      <c r="AG55" s="76">
        <f t="shared" si="216"/>
        <v>0</v>
      </c>
      <c r="AH55" s="77">
        <f t="shared" si="217"/>
        <v>0</v>
      </c>
      <c r="AI55" s="149">
        <f t="shared" si="218"/>
        <v>0</v>
      </c>
      <c r="AJ55" s="150">
        <f>'DOE_BIL WAP Production Tool'!B69</f>
        <v>0</v>
      </c>
      <c r="AK55" s="76">
        <f t="shared" si="219"/>
        <v>0</v>
      </c>
      <c r="AL55" s="76">
        <f t="shared" si="220"/>
        <v>0</v>
      </c>
      <c r="AM55" s="76">
        <f t="shared" si="221"/>
        <v>0</v>
      </c>
      <c r="AN55" s="75">
        <f t="shared" si="222"/>
        <v>0</v>
      </c>
      <c r="AO55" s="76">
        <f t="shared" si="223"/>
        <v>0</v>
      </c>
      <c r="AP55" s="77">
        <f t="shared" si="224"/>
        <v>0</v>
      </c>
      <c r="AQ55" s="149">
        <f t="shared" si="225"/>
        <v>0</v>
      </c>
    </row>
    <row r="56" spans="1:43" ht="14.45" customHeight="1" x14ac:dyDescent="0.25">
      <c r="A56" s="106" t="s">
        <v>22</v>
      </c>
      <c r="B56" s="74">
        <f t="shared" si="187"/>
        <v>0</v>
      </c>
      <c r="C56" s="74">
        <f t="shared" si="188"/>
        <v>0</v>
      </c>
      <c r="D56" s="74">
        <f t="shared" si="189"/>
        <v>0</v>
      </c>
      <c r="E56" s="74">
        <f t="shared" si="190"/>
        <v>0</v>
      </c>
      <c r="F56" s="74">
        <f t="shared" si="191"/>
        <v>0</v>
      </c>
      <c r="G56" s="74">
        <f t="shared" si="192"/>
        <v>0</v>
      </c>
      <c r="H56" s="120">
        <f t="shared" si="193"/>
        <v>0</v>
      </c>
      <c r="I56" s="120">
        <f t="shared" si="194"/>
        <v>0</v>
      </c>
      <c r="J56" s="120">
        <f t="shared" si="195"/>
        <v>0</v>
      </c>
      <c r="K56" s="120">
        <f t="shared" si="196"/>
        <v>0</v>
      </c>
      <c r="L56" s="120">
        <f t="shared" si="197"/>
        <v>0</v>
      </c>
      <c r="M56" s="120">
        <f t="shared" si="198"/>
        <v>0</v>
      </c>
      <c r="N56" s="121">
        <f t="shared" si="199"/>
        <v>0</v>
      </c>
      <c r="O56" s="121">
        <f t="shared" si="200"/>
        <v>0</v>
      </c>
      <c r="P56" s="121">
        <f t="shared" si="201"/>
        <v>0</v>
      </c>
      <c r="Q56" s="121">
        <f t="shared" si="202"/>
        <v>0</v>
      </c>
      <c r="R56" s="121">
        <f t="shared" si="203"/>
        <v>0</v>
      </c>
      <c r="S56" s="152">
        <f t="shared" si="204"/>
        <v>0</v>
      </c>
      <c r="T56" s="150">
        <v>0</v>
      </c>
      <c r="U56" s="76">
        <f t="shared" si="205"/>
        <v>0</v>
      </c>
      <c r="V56" s="76">
        <f t="shared" si="206"/>
        <v>0</v>
      </c>
      <c r="W56" s="76">
        <f t="shared" si="207"/>
        <v>0</v>
      </c>
      <c r="X56" s="75">
        <f t="shared" si="208"/>
        <v>0</v>
      </c>
      <c r="Y56" s="76">
        <f t="shared" si="209"/>
        <v>0</v>
      </c>
      <c r="Z56" s="77">
        <f t="shared" si="210"/>
        <v>0</v>
      </c>
      <c r="AA56" s="149">
        <f t="shared" si="211"/>
        <v>0</v>
      </c>
      <c r="AB56" s="150">
        <f>'DOE-WAP Production Tool'!B33</f>
        <v>0</v>
      </c>
      <c r="AC56" s="76">
        <f t="shared" si="212"/>
        <v>0</v>
      </c>
      <c r="AD56" s="76">
        <f t="shared" si="213"/>
        <v>0</v>
      </c>
      <c r="AE56" s="76">
        <f t="shared" si="214"/>
        <v>0</v>
      </c>
      <c r="AF56" s="75">
        <f t="shared" si="215"/>
        <v>0</v>
      </c>
      <c r="AG56" s="76">
        <f t="shared" si="216"/>
        <v>0</v>
      </c>
      <c r="AH56" s="77">
        <f t="shared" si="217"/>
        <v>0</v>
      </c>
      <c r="AI56" s="149">
        <f t="shared" si="218"/>
        <v>0</v>
      </c>
      <c r="AJ56" s="150">
        <f>'DOE_BIL WAP Production Tool'!B70</f>
        <v>0</v>
      </c>
      <c r="AK56" s="76">
        <f t="shared" si="219"/>
        <v>0</v>
      </c>
      <c r="AL56" s="76">
        <f t="shared" si="220"/>
        <v>0</v>
      </c>
      <c r="AM56" s="76">
        <f t="shared" si="221"/>
        <v>0</v>
      </c>
      <c r="AN56" s="75">
        <f t="shared" si="222"/>
        <v>0</v>
      </c>
      <c r="AO56" s="76">
        <f t="shared" si="223"/>
        <v>0</v>
      </c>
      <c r="AP56" s="77">
        <f t="shared" si="224"/>
        <v>0</v>
      </c>
      <c r="AQ56" s="149">
        <f t="shared" si="225"/>
        <v>0</v>
      </c>
    </row>
    <row r="57" spans="1:43" ht="14.45" customHeight="1" x14ac:dyDescent="0.25">
      <c r="A57" s="106" t="s">
        <v>23</v>
      </c>
      <c r="B57" s="74">
        <f t="shared" si="187"/>
        <v>0</v>
      </c>
      <c r="C57" s="74">
        <f t="shared" si="188"/>
        <v>0</v>
      </c>
      <c r="D57" s="74">
        <f t="shared" si="189"/>
        <v>0</v>
      </c>
      <c r="E57" s="74">
        <f t="shared" si="190"/>
        <v>0</v>
      </c>
      <c r="F57" s="74">
        <f t="shared" si="191"/>
        <v>0</v>
      </c>
      <c r="G57" s="74">
        <f t="shared" si="192"/>
        <v>0</v>
      </c>
      <c r="H57" s="120">
        <f t="shared" si="193"/>
        <v>0</v>
      </c>
      <c r="I57" s="120">
        <f t="shared" si="194"/>
        <v>0</v>
      </c>
      <c r="J57" s="120">
        <f t="shared" si="195"/>
        <v>0</v>
      </c>
      <c r="K57" s="120">
        <f t="shared" si="196"/>
        <v>0</v>
      </c>
      <c r="L57" s="120">
        <f t="shared" si="197"/>
        <v>0</v>
      </c>
      <c r="M57" s="120">
        <f t="shared" si="198"/>
        <v>0</v>
      </c>
      <c r="N57" s="121">
        <f t="shared" si="199"/>
        <v>0</v>
      </c>
      <c r="O57" s="121">
        <f t="shared" si="200"/>
        <v>0</v>
      </c>
      <c r="P57" s="121">
        <f t="shared" si="201"/>
        <v>0</v>
      </c>
      <c r="Q57" s="121">
        <f t="shared" si="202"/>
        <v>0</v>
      </c>
      <c r="R57" s="121">
        <f t="shared" si="203"/>
        <v>0</v>
      </c>
      <c r="S57" s="152">
        <f t="shared" si="204"/>
        <v>0</v>
      </c>
      <c r="T57" s="150">
        <v>0</v>
      </c>
      <c r="U57" s="76">
        <f t="shared" si="205"/>
        <v>0</v>
      </c>
      <c r="V57" s="76">
        <f t="shared" si="206"/>
        <v>0</v>
      </c>
      <c r="W57" s="76">
        <f t="shared" si="207"/>
        <v>0</v>
      </c>
      <c r="X57" s="75">
        <f t="shared" si="208"/>
        <v>0</v>
      </c>
      <c r="Y57" s="76">
        <f t="shared" si="209"/>
        <v>0</v>
      </c>
      <c r="Z57" s="77">
        <f t="shared" si="210"/>
        <v>0</v>
      </c>
      <c r="AA57" s="149">
        <f t="shared" si="211"/>
        <v>0</v>
      </c>
      <c r="AB57" s="150">
        <f>'DOE-WAP Production Tool'!B34</f>
        <v>0</v>
      </c>
      <c r="AC57" s="76">
        <f t="shared" si="212"/>
        <v>0</v>
      </c>
      <c r="AD57" s="76">
        <f t="shared" si="213"/>
        <v>0</v>
      </c>
      <c r="AE57" s="76">
        <f t="shared" si="214"/>
        <v>0</v>
      </c>
      <c r="AF57" s="75">
        <f t="shared" si="215"/>
        <v>0</v>
      </c>
      <c r="AG57" s="76">
        <f t="shared" si="216"/>
        <v>0</v>
      </c>
      <c r="AH57" s="77">
        <f t="shared" si="217"/>
        <v>0</v>
      </c>
      <c r="AI57" s="149">
        <f t="shared" si="218"/>
        <v>0</v>
      </c>
      <c r="AJ57" s="150">
        <f>'DOE_BIL WAP Production Tool'!B71</f>
        <v>0</v>
      </c>
      <c r="AK57" s="76">
        <f t="shared" si="219"/>
        <v>0</v>
      </c>
      <c r="AL57" s="76">
        <f t="shared" si="220"/>
        <v>0</v>
      </c>
      <c r="AM57" s="76">
        <f t="shared" si="221"/>
        <v>0</v>
      </c>
      <c r="AN57" s="75">
        <f t="shared" si="222"/>
        <v>0</v>
      </c>
      <c r="AO57" s="76">
        <f t="shared" si="223"/>
        <v>0</v>
      </c>
      <c r="AP57" s="77">
        <f t="shared" si="224"/>
        <v>0</v>
      </c>
      <c r="AQ57" s="149">
        <f t="shared" si="225"/>
        <v>0</v>
      </c>
    </row>
    <row r="58" spans="1:43" ht="14.45" customHeight="1" x14ac:dyDescent="0.25">
      <c r="A58" s="106" t="s">
        <v>24</v>
      </c>
      <c r="B58" s="74">
        <f t="shared" si="187"/>
        <v>0</v>
      </c>
      <c r="C58" s="74">
        <f t="shared" si="188"/>
        <v>0</v>
      </c>
      <c r="D58" s="74">
        <f t="shared" si="189"/>
        <v>0</v>
      </c>
      <c r="E58" s="74">
        <f t="shared" si="190"/>
        <v>0</v>
      </c>
      <c r="F58" s="74">
        <f t="shared" si="191"/>
        <v>0</v>
      </c>
      <c r="G58" s="74">
        <f t="shared" si="192"/>
        <v>0</v>
      </c>
      <c r="H58" s="120">
        <f t="shared" si="193"/>
        <v>0</v>
      </c>
      <c r="I58" s="120">
        <f t="shared" si="194"/>
        <v>0</v>
      </c>
      <c r="J58" s="120">
        <f t="shared" si="195"/>
        <v>0</v>
      </c>
      <c r="K58" s="120">
        <f t="shared" si="196"/>
        <v>0</v>
      </c>
      <c r="L58" s="120">
        <f t="shared" si="197"/>
        <v>0</v>
      </c>
      <c r="M58" s="120">
        <f t="shared" si="198"/>
        <v>0</v>
      </c>
      <c r="N58" s="121">
        <f t="shared" si="199"/>
        <v>0</v>
      </c>
      <c r="O58" s="121">
        <f t="shared" si="200"/>
        <v>0</v>
      </c>
      <c r="P58" s="121">
        <f t="shared" si="201"/>
        <v>0</v>
      </c>
      <c r="Q58" s="121">
        <f t="shared" si="202"/>
        <v>0</v>
      </c>
      <c r="R58" s="121">
        <f t="shared" si="203"/>
        <v>0</v>
      </c>
      <c r="S58" s="152">
        <f t="shared" si="204"/>
        <v>0</v>
      </c>
      <c r="T58" s="150">
        <v>0</v>
      </c>
      <c r="U58" s="76">
        <f t="shared" si="205"/>
        <v>0</v>
      </c>
      <c r="V58" s="76">
        <f t="shared" si="206"/>
        <v>0</v>
      </c>
      <c r="W58" s="76">
        <f t="shared" si="207"/>
        <v>0</v>
      </c>
      <c r="X58" s="75">
        <f t="shared" si="208"/>
        <v>0</v>
      </c>
      <c r="Y58" s="76">
        <f t="shared" si="209"/>
        <v>0</v>
      </c>
      <c r="Z58" s="77">
        <f t="shared" si="210"/>
        <v>0</v>
      </c>
      <c r="AA58" s="149">
        <f t="shared" si="211"/>
        <v>0</v>
      </c>
      <c r="AB58" s="150">
        <f>'DOE-WAP Production Tool'!B35</f>
        <v>0</v>
      </c>
      <c r="AC58" s="76">
        <f t="shared" si="212"/>
        <v>0</v>
      </c>
      <c r="AD58" s="76">
        <f t="shared" si="213"/>
        <v>0</v>
      </c>
      <c r="AE58" s="76">
        <f t="shared" si="214"/>
        <v>0</v>
      </c>
      <c r="AF58" s="75">
        <f t="shared" si="215"/>
        <v>0</v>
      </c>
      <c r="AG58" s="76">
        <f t="shared" si="216"/>
        <v>0</v>
      </c>
      <c r="AH58" s="77">
        <f t="shared" si="217"/>
        <v>0</v>
      </c>
      <c r="AI58" s="149">
        <f t="shared" si="218"/>
        <v>0</v>
      </c>
      <c r="AJ58" s="150">
        <f>'DOE_BIL WAP Production Tool'!B72</f>
        <v>0</v>
      </c>
      <c r="AK58" s="76">
        <f t="shared" si="219"/>
        <v>0</v>
      </c>
      <c r="AL58" s="76">
        <f t="shared" si="220"/>
        <v>0</v>
      </c>
      <c r="AM58" s="76">
        <f t="shared" si="221"/>
        <v>0</v>
      </c>
      <c r="AN58" s="75">
        <f t="shared" si="222"/>
        <v>0</v>
      </c>
      <c r="AO58" s="76">
        <f t="shared" si="223"/>
        <v>0</v>
      </c>
      <c r="AP58" s="77">
        <f t="shared" si="224"/>
        <v>0</v>
      </c>
      <c r="AQ58" s="149">
        <f t="shared" si="225"/>
        <v>0</v>
      </c>
    </row>
    <row r="59" spans="1:43" ht="14.45" customHeight="1" x14ac:dyDescent="0.25">
      <c r="A59" s="106" t="s">
        <v>25</v>
      </c>
      <c r="B59" s="74">
        <f t="shared" si="187"/>
        <v>0</v>
      </c>
      <c r="C59" s="74">
        <f t="shared" si="188"/>
        <v>0</v>
      </c>
      <c r="D59" s="74">
        <f t="shared" si="189"/>
        <v>0</v>
      </c>
      <c r="E59" s="74">
        <f t="shared" si="190"/>
        <v>0</v>
      </c>
      <c r="F59" s="74">
        <f t="shared" si="191"/>
        <v>0</v>
      </c>
      <c r="G59" s="74">
        <f t="shared" si="192"/>
        <v>0</v>
      </c>
      <c r="H59" s="120">
        <f t="shared" si="193"/>
        <v>0</v>
      </c>
      <c r="I59" s="120">
        <f t="shared" si="194"/>
        <v>0</v>
      </c>
      <c r="J59" s="120">
        <f t="shared" si="195"/>
        <v>0</v>
      </c>
      <c r="K59" s="120">
        <f t="shared" si="196"/>
        <v>0</v>
      </c>
      <c r="L59" s="120">
        <f t="shared" si="197"/>
        <v>0</v>
      </c>
      <c r="M59" s="120">
        <f t="shared" si="198"/>
        <v>0</v>
      </c>
      <c r="N59" s="121">
        <f t="shared" si="199"/>
        <v>0</v>
      </c>
      <c r="O59" s="121">
        <f t="shared" si="200"/>
        <v>0</v>
      </c>
      <c r="P59" s="121">
        <f t="shared" si="201"/>
        <v>0</v>
      </c>
      <c r="Q59" s="121">
        <f t="shared" si="202"/>
        <v>0</v>
      </c>
      <c r="R59" s="121">
        <f t="shared" si="203"/>
        <v>0</v>
      </c>
      <c r="S59" s="152">
        <f t="shared" si="204"/>
        <v>0</v>
      </c>
      <c r="T59" s="150">
        <v>0</v>
      </c>
      <c r="U59" s="76">
        <f t="shared" si="205"/>
        <v>0</v>
      </c>
      <c r="V59" s="76">
        <f t="shared" si="206"/>
        <v>0</v>
      </c>
      <c r="W59" s="76">
        <f t="shared" si="207"/>
        <v>0</v>
      </c>
      <c r="X59" s="75">
        <f t="shared" si="208"/>
        <v>0</v>
      </c>
      <c r="Y59" s="76">
        <f t="shared" si="209"/>
        <v>0</v>
      </c>
      <c r="Z59" s="77">
        <f t="shared" si="210"/>
        <v>0</v>
      </c>
      <c r="AA59" s="149">
        <f t="shared" si="211"/>
        <v>0</v>
      </c>
      <c r="AB59" s="150">
        <f>'DOE-WAP Production Tool'!B36</f>
        <v>0</v>
      </c>
      <c r="AC59" s="76">
        <f t="shared" si="212"/>
        <v>0</v>
      </c>
      <c r="AD59" s="76">
        <f t="shared" si="213"/>
        <v>0</v>
      </c>
      <c r="AE59" s="76">
        <f t="shared" si="214"/>
        <v>0</v>
      </c>
      <c r="AF59" s="75">
        <f t="shared" si="215"/>
        <v>0</v>
      </c>
      <c r="AG59" s="76">
        <f t="shared" si="216"/>
        <v>0</v>
      </c>
      <c r="AH59" s="77">
        <f t="shared" si="217"/>
        <v>0</v>
      </c>
      <c r="AI59" s="149">
        <f t="shared" si="218"/>
        <v>0</v>
      </c>
      <c r="AJ59" s="150">
        <f>'DOE_BIL WAP Production Tool'!B73</f>
        <v>0</v>
      </c>
      <c r="AK59" s="76">
        <f t="shared" si="219"/>
        <v>0</v>
      </c>
      <c r="AL59" s="76">
        <f t="shared" si="220"/>
        <v>0</v>
      </c>
      <c r="AM59" s="76">
        <f t="shared" si="221"/>
        <v>0</v>
      </c>
      <c r="AN59" s="75">
        <f t="shared" si="222"/>
        <v>0</v>
      </c>
      <c r="AO59" s="76">
        <f t="shared" si="223"/>
        <v>0</v>
      </c>
      <c r="AP59" s="77">
        <f t="shared" si="224"/>
        <v>0</v>
      </c>
      <c r="AQ59" s="149">
        <f t="shared" si="225"/>
        <v>0</v>
      </c>
    </row>
    <row r="60" spans="1:43" ht="15.75" thickBot="1" x14ac:dyDescent="0.3">
      <c r="A60" s="107" t="s">
        <v>32</v>
      </c>
      <c r="C60" s="69"/>
      <c r="D60" s="69"/>
      <c r="E60" s="69"/>
      <c r="G60" s="69"/>
      <c r="H60" s="69"/>
      <c r="I60" s="69"/>
      <c r="T60" s="79">
        <f>SUM(T12:T41)</f>
        <v>0</v>
      </c>
      <c r="U60" s="80"/>
      <c r="V60" s="80"/>
      <c r="W60" s="80"/>
      <c r="X60" s="81"/>
      <c r="Y60" s="80"/>
      <c r="Z60" s="82"/>
      <c r="AA60" s="83"/>
      <c r="AB60" s="79">
        <f>SUM(AB12:AB41)</f>
        <v>0</v>
      </c>
      <c r="AC60" s="80"/>
      <c r="AD60" s="80"/>
      <c r="AE60" s="80"/>
      <c r="AF60" s="81"/>
      <c r="AG60" s="80"/>
      <c r="AH60" s="82"/>
      <c r="AI60" s="83"/>
      <c r="AJ60" s="79" t="e">
        <f>SUM(AJ12:AJ59)</f>
        <v>#REF!</v>
      </c>
      <c r="AK60" s="80"/>
      <c r="AL60" s="80"/>
      <c r="AM60" s="80"/>
      <c r="AN60" s="81"/>
      <c r="AO60" s="80"/>
      <c r="AP60" s="82"/>
      <c r="AQ60" s="83"/>
    </row>
  </sheetData>
  <mergeCells count="10">
    <mergeCell ref="A1:C1"/>
    <mergeCell ref="B10:G10"/>
    <mergeCell ref="H10:M10"/>
    <mergeCell ref="N10:S10"/>
    <mergeCell ref="AJ9:AQ9"/>
    <mergeCell ref="AJ10:AQ10"/>
    <mergeCell ref="T9:AA9"/>
    <mergeCell ref="AB9:AI9"/>
    <mergeCell ref="AB10:AI10"/>
    <mergeCell ref="T10:AA10"/>
  </mergeCells>
  <conditionalFormatting sqref="T60:AQ60">
    <cfRule type="cellIs" dxfId="2" priority="1" operator="equal">
      <formula>0</formula>
    </cfRule>
    <cfRule type="cellIs" dxfId="1" priority="2" operator="notBetween">
      <formula>$AB$30</formula>
      <formula>$AB$28</formula>
    </cfRule>
    <cfRule type="cellIs" dxfId="0" priority="3" operator="between">
      <formula>$AB$30</formula>
      <formula>$AB$28</formula>
    </cfRule>
  </conditionalFormatting>
  <dataValidations xWindow="79" yWindow="295" count="3">
    <dataValidation allowBlank="1" showInputMessage="1" showErrorMessage="1" promptTitle="Denial Percent at File Intake" prompt="Enter % of applications that get denied at application stage for WAP. EX: over-income; non-responsive with required documents; incomplete application; etc. This answer could be 0%, if all applicants are just referred from CEAP._x000a_" sqref="B2" xr:uid="{00000000-0002-0000-0300-000000000000}"/>
    <dataValidation allowBlank="1" showInputMessage="1" showErrorMessage="1" promptTitle="Denial Percent at Assessment" prompt="Enter % of how many houses get assessed, but get denied/deferred for any reason. EX: house outside the scope of WAP; unsanitary conditions; non-responsive for scheduling; etc. This number canNOT be 0%." sqref="D2" xr:uid="{00000000-0002-0000-0300-000001000000}"/>
    <dataValidation allowBlank="1" showInputMessage="1" showErrorMessage="1" prompt="Enter initial unit projection for July here." sqref="T12:AQ59" xr:uid="{00000000-0002-0000-0300-000002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7"/>
  <sheetViews>
    <sheetView workbookViewId="0">
      <selection sqref="A1:K1"/>
    </sheetView>
  </sheetViews>
  <sheetFormatPr defaultRowHeight="15" x14ac:dyDescent="0.25"/>
  <cols>
    <col min="1" max="1" width="14.7109375" style="69" customWidth="1"/>
    <col min="2" max="4" width="14.7109375" style="70" customWidth="1"/>
    <col min="5" max="16" width="14.7109375" style="69" customWidth="1"/>
    <col min="17" max="40" width="14.7109375" hidden="1" customWidth="1"/>
  </cols>
  <sheetData>
    <row r="1" spans="1:13" ht="19.5" thickBot="1" x14ac:dyDescent="0.35">
      <c r="A1" s="329" t="s">
        <v>130</v>
      </c>
      <c r="B1" s="329"/>
      <c r="C1" s="329"/>
      <c r="D1" s="329"/>
      <c r="E1" s="329"/>
      <c r="F1" s="329"/>
      <c r="G1" s="329"/>
      <c r="H1" s="329"/>
      <c r="I1" s="329"/>
      <c r="J1" s="329"/>
      <c r="K1" s="329"/>
      <c r="L1" s="204" t="str">
        <f>IF(M1&gt;0.6666, "OPTIONAL", "REQUIRED")</f>
        <v>REQUIRED</v>
      </c>
      <c r="M1" s="205">
        <f>'Production Benchmarks'!C18</f>
        <v>0.5</v>
      </c>
    </row>
    <row r="2" spans="1:13" ht="60.75" thickBot="1" x14ac:dyDescent="0.3">
      <c r="A2" s="86"/>
      <c r="B2" s="87"/>
      <c r="C2" s="96" t="s">
        <v>91</v>
      </c>
      <c r="D2" s="97" t="s">
        <v>92</v>
      </c>
      <c r="E2" s="96" t="s">
        <v>93</v>
      </c>
      <c r="F2" s="97" t="s">
        <v>88</v>
      </c>
      <c r="G2" s="96" t="s">
        <v>96</v>
      </c>
      <c r="H2" s="112" t="s">
        <v>95</v>
      </c>
      <c r="I2" s="113" t="s">
        <v>119</v>
      </c>
      <c r="J2" s="113" t="s">
        <v>111</v>
      </c>
      <c r="K2" s="113" t="s">
        <v>112</v>
      </c>
      <c r="L2" s="113" t="s">
        <v>107</v>
      </c>
    </row>
    <row r="3" spans="1:13" ht="14.45" customHeight="1" x14ac:dyDescent="0.25">
      <c r="A3" s="98">
        <f>'Production Planning'!F3</f>
        <v>0</v>
      </c>
      <c r="B3" s="99" t="s">
        <v>97</v>
      </c>
      <c r="C3" s="88" t="e">
        <f>'Production Planning'!H3</f>
        <v>#VALUE!</v>
      </c>
      <c r="D3" s="91" t="e">
        <f>'Production Planning'!I3</f>
        <v>#VALUE!</v>
      </c>
      <c r="E3" s="88" t="e">
        <f>'Production Planning'!J3</f>
        <v>#VALUE!</v>
      </c>
      <c r="F3" s="94" t="e">
        <f>'Production Planning'!K3</f>
        <v>#VALUE!</v>
      </c>
      <c r="G3" s="88" t="e">
        <f>'Production Planning'!L3</f>
        <v>#VALUE!</v>
      </c>
      <c r="H3" s="115" t="e">
        <f>'Production Planning'!M3</f>
        <v>#VALUE!</v>
      </c>
      <c r="I3" s="156" t="s">
        <v>103</v>
      </c>
      <c r="J3" s="156" t="s">
        <v>103</v>
      </c>
      <c r="K3" s="156" t="s">
        <v>103</v>
      </c>
      <c r="L3" s="157" t="s">
        <v>103</v>
      </c>
    </row>
    <row r="4" spans="1:13" ht="15" customHeight="1" x14ac:dyDescent="0.25">
      <c r="A4" s="100">
        <f>'Production Planning'!F4</f>
        <v>0</v>
      </c>
      <c r="B4" s="101" t="s">
        <v>98</v>
      </c>
      <c r="C4" s="88" t="e">
        <f>'Production Planning'!H4</f>
        <v>#VALUE!</v>
      </c>
      <c r="D4" s="91" t="e">
        <f>'Production Planning'!I4</f>
        <v>#VALUE!</v>
      </c>
      <c r="E4" s="88" t="e">
        <f>'Production Planning'!J4</f>
        <v>#VALUE!</v>
      </c>
      <c r="F4" s="94" t="e">
        <f>'Production Planning'!K4</f>
        <v>#VALUE!</v>
      </c>
      <c r="G4" s="88" t="e">
        <f>'Production Planning'!L4</f>
        <v>#VALUE!</v>
      </c>
      <c r="H4" s="115" t="e">
        <f>'Production Planning'!M4</f>
        <v>#VALUE!</v>
      </c>
      <c r="I4" s="158" t="s">
        <v>103</v>
      </c>
      <c r="J4" s="158" t="s">
        <v>103</v>
      </c>
      <c r="K4" s="158" t="s">
        <v>103</v>
      </c>
      <c r="L4" s="159" t="s">
        <v>103</v>
      </c>
    </row>
    <row r="5" spans="1:13" ht="15" customHeight="1" thickBot="1" x14ac:dyDescent="0.3">
      <c r="A5" s="100" t="str">
        <f>'Production Planning'!F5</f>
        <v>BIL</v>
      </c>
      <c r="B5" s="102" t="s">
        <v>99</v>
      </c>
      <c r="C5" s="88" t="e">
        <f>'Production Planning'!H5</f>
        <v>#REF!</v>
      </c>
      <c r="D5" s="91" t="e">
        <f>'Production Planning'!I5</f>
        <v>#REF!</v>
      </c>
      <c r="E5" s="88" t="e">
        <f>'Production Planning'!J5</f>
        <v>#REF!</v>
      </c>
      <c r="F5" s="94" t="e">
        <f>'Production Planning'!K5</f>
        <v>#REF!</v>
      </c>
      <c r="G5" s="88" t="e">
        <f>'Production Planning'!L5</f>
        <v>#REF!</v>
      </c>
      <c r="H5" s="115" t="e">
        <f>'Production Planning'!M5</f>
        <v>#REF!</v>
      </c>
      <c r="I5" s="160" t="s">
        <v>103</v>
      </c>
      <c r="J5" s="160" t="s">
        <v>103</v>
      </c>
      <c r="K5" s="160" t="s">
        <v>103</v>
      </c>
      <c r="L5" s="161" t="s">
        <v>103</v>
      </c>
    </row>
    <row r="6" spans="1:13" ht="15" customHeight="1" thickBot="1" x14ac:dyDescent="0.3">
      <c r="A6" s="84"/>
      <c r="B6" s="103" t="s">
        <v>104</v>
      </c>
      <c r="C6" s="108" t="e">
        <f>C3+C5</f>
        <v>#VALUE!</v>
      </c>
      <c r="D6" s="109" t="e">
        <f t="shared" ref="D6:H6" si="0">D3+D5</f>
        <v>#VALUE!</v>
      </c>
      <c r="E6" s="108" t="e">
        <f t="shared" si="0"/>
        <v>#VALUE!</v>
      </c>
      <c r="F6" s="109" t="e">
        <f t="shared" si="0"/>
        <v>#VALUE!</v>
      </c>
      <c r="G6" s="108" t="e">
        <f t="shared" si="0"/>
        <v>#VALUE!</v>
      </c>
      <c r="H6" s="116" t="e">
        <f t="shared" si="0"/>
        <v>#VALUE!</v>
      </c>
      <c r="I6" s="114" t="e">
        <f>($E$10*C6)/$E$11</f>
        <v>#VALUE!</v>
      </c>
      <c r="J6" s="114" t="e">
        <f>($E$12*E6)/$E$13</f>
        <v>#VALUE!</v>
      </c>
      <c r="K6" s="114" t="e">
        <f>($E$14*F6)/$E$15</f>
        <v>#VALUE!</v>
      </c>
      <c r="L6" s="114" t="e">
        <f>($E$16*F6)/$E$17</f>
        <v>#VALUE!</v>
      </c>
    </row>
    <row r="7" spans="1:13" ht="15" customHeight="1" thickBot="1" x14ac:dyDescent="0.3">
      <c r="A7" s="84"/>
      <c r="B7" s="103" t="s">
        <v>106</v>
      </c>
      <c r="C7" s="108" t="e">
        <f>(C6+C8)/2</f>
        <v>#VALUE!</v>
      </c>
      <c r="D7" s="109" t="e">
        <f t="shared" ref="D7:H7" si="1">(D6+D8)/2</f>
        <v>#VALUE!</v>
      </c>
      <c r="E7" s="108" t="e">
        <f t="shared" si="1"/>
        <v>#VALUE!</v>
      </c>
      <c r="F7" s="109" t="e">
        <f t="shared" si="1"/>
        <v>#VALUE!</v>
      </c>
      <c r="G7" s="108" t="e">
        <f t="shared" si="1"/>
        <v>#VALUE!</v>
      </c>
      <c r="H7" s="116" t="e">
        <f t="shared" si="1"/>
        <v>#VALUE!</v>
      </c>
      <c r="I7" s="114" t="e">
        <f t="shared" ref="I7:I8" si="2">($E$10*C7)/$E$11</f>
        <v>#VALUE!</v>
      </c>
      <c r="J7" s="114" t="e">
        <f>($E$12*E7)/$E$13</f>
        <v>#VALUE!</v>
      </c>
      <c r="K7" s="114" t="e">
        <f>($E$14*F7)/$E$15</f>
        <v>#VALUE!</v>
      </c>
      <c r="L7" s="114" t="e">
        <f>($E$16*F7)/$E$17</f>
        <v>#VALUE!</v>
      </c>
    </row>
    <row r="8" spans="1:13" ht="15" customHeight="1" thickBot="1" x14ac:dyDescent="0.3">
      <c r="A8" s="85"/>
      <c r="B8" s="104" t="s">
        <v>105</v>
      </c>
      <c r="C8" s="110" t="e">
        <f>SUM(C3:C5)</f>
        <v>#VALUE!</v>
      </c>
      <c r="D8" s="111" t="e">
        <f t="shared" ref="D8:H8" si="3">SUM(D3:D5)</f>
        <v>#VALUE!</v>
      </c>
      <c r="E8" s="110" t="e">
        <f t="shared" si="3"/>
        <v>#VALUE!</v>
      </c>
      <c r="F8" s="111" t="e">
        <f t="shared" si="3"/>
        <v>#VALUE!</v>
      </c>
      <c r="G8" s="110" t="e">
        <f t="shared" si="3"/>
        <v>#VALUE!</v>
      </c>
      <c r="H8" s="117" t="e">
        <f t="shared" si="3"/>
        <v>#VALUE!</v>
      </c>
      <c r="I8" s="114" t="e">
        <f t="shared" si="2"/>
        <v>#VALUE!</v>
      </c>
      <c r="J8" s="114" t="e">
        <f>($E$12*E8)/$E$13</f>
        <v>#VALUE!</v>
      </c>
      <c r="K8" s="114" t="e">
        <f>($E$14*F8)/$E$15</f>
        <v>#VALUE!</v>
      </c>
      <c r="L8" s="114" t="e">
        <f>($E$16*F8)/$E$17</f>
        <v>#VALUE!</v>
      </c>
    </row>
    <row r="9" spans="1:13" ht="15.75" thickBot="1" x14ac:dyDescent="0.3"/>
    <row r="10" spans="1:13" ht="15.75" thickBot="1" x14ac:dyDescent="0.3">
      <c r="A10" s="347" t="s">
        <v>120</v>
      </c>
      <c r="B10" s="348"/>
      <c r="C10" s="348"/>
      <c r="D10" s="349"/>
      <c r="E10" s="136"/>
    </row>
    <row r="11" spans="1:13" ht="15.75" thickBot="1" x14ac:dyDescent="0.3">
      <c r="A11" s="341" t="s">
        <v>121</v>
      </c>
      <c r="B11" s="342"/>
      <c r="C11" s="342"/>
      <c r="D11" s="343"/>
      <c r="E11" s="137"/>
    </row>
    <row r="12" spans="1:13" ht="15.75" thickBot="1" x14ac:dyDescent="0.3">
      <c r="A12" s="338" t="s">
        <v>116</v>
      </c>
      <c r="B12" s="339"/>
      <c r="C12" s="339"/>
      <c r="D12" s="340"/>
      <c r="E12" s="135"/>
    </row>
    <row r="13" spans="1:13" ht="15.75" thickBot="1" x14ac:dyDescent="0.3">
      <c r="A13" s="341" t="s">
        <v>113</v>
      </c>
      <c r="B13" s="342"/>
      <c r="C13" s="342"/>
      <c r="D13" s="343"/>
      <c r="E13" s="135"/>
    </row>
    <row r="14" spans="1:13" ht="15.75" thickBot="1" x14ac:dyDescent="0.3">
      <c r="A14" s="338" t="s">
        <v>117</v>
      </c>
      <c r="B14" s="339"/>
      <c r="C14" s="339"/>
      <c r="D14" s="340"/>
      <c r="E14" s="135"/>
    </row>
    <row r="15" spans="1:13" ht="15.75" thickBot="1" x14ac:dyDescent="0.3">
      <c r="A15" s="341" t="s">
        <v>114</v>
      </c>
      <c r="B15" s="342"/>
      <c r="C15" s="342"/>
      <c r="D15" s="343"/>
      <c r="E15" s="135"/>
    </row>
    <row r="16" spans="1:13" ht="15.75" thickBot="1" x14ac:dyDescent="0.3">
      <c r="A16" s="133" t="s">
        <v>118</v>
      </c>
      <c r="B16" s="132"/>
      <c r="C16" s="132"/>
      <c r="D16" s="134"/>
      <c r="E16" s="135"/>
    </row>
    <row r="17" spans="1:5" ht="15.75" thickBot="1" x14ac:dyDescent="0.3">
      <c r="A17" s="344" t="s">
        <v>115</v>
      </c>
      <c r="B17" s="345"/>
      <c r="C17" s="345"/>
      <c r="D17" s="346"/>
      <c r="E17" s="137"/>
    </row>
  </sheetData>
  <mergeCells count="8">
    <mergeCell ref="A1:K1"/>
    <mergeCell ref="A14:D14"/>
    <mergeCell ref="A15:D15"/>
    <mergeCell ref="A17:D17"/>
    <mergeCell ref="A10:D10"/>
    <mergeCell ref="A11:D11"/>
    <mergeCell ref="A12:D12"/>
    <mergeCell ref="A13:D13"/>
  </mergeCells>
  <dataValidations xWindow="573" yWindow="456" count="8">
    <dataValidation allowBlank="1" showInputMessage="1" showErrorMessage="1" promptTitle="WAP Intake Staff" prompt="Enter how many staff currently work to complete and process intake applications." sqref="E10" xr:uid="{00000000-0002-0000-0400-000000000000}"/>
    <dataValidation allowBlank="1" showInputMessage="1" showErrorMessage="1" promptTitle="WAP Applications Completed" prompt="Enter how many total intake applications your current staff can complete in one week._x000a__x000a_For Reference: Good CEAP Agency Staff process 15-20 intake applications per staff per week." sqref="E11" xr:uid="{00000000-0002-0000-0400-000001000000}"/>
    <dataValidation allowBlank="1" showInputMessage="1" showErrorMessage="1" promptTitle="Assessment Staff" prompt="Enter how many staff currently conduct initial assessments in the field" sqref="E12" xr:uid="{00000000-0002-0000-0400-000002000000}"/>
    <dataValidation allowBlank="1" showInputMessage="1" showErrorMessage="1" promptTitle="Assessments Completed Per Week" prompt="Enter, on average, how many intial assessments your WAP staff completes in one week." sqref="E13" xr:uid="{00000000-0002-0000-0400-000003000000}"/>
    <dataValidation allowBlank="1" showInputMessage="1" showErrorMessage="1" promptTitle="Final Inspection Staff" prompt="Enter how many staff currently complete final inspections in the field." sqref="E14" xr:uid="{00000000-0002-0000-0400-000004000000}"/>
    <dataValidation allowBlank="1" showInputMessage="1" showErrorMessage="1" promptTitle="Final Inspections Completed" prompt="Enter, on average, how many final inspections your WAP staff completes in one week." sqref="E15" xr:uid="{00000000-0002-0000-0400-000005000000}"/>
    <dataValidation allowBlank="1" showInputMessage="1" showErrorMessage="1" promptTitle="WAP Contractor Crews" prompt="Enter how many WAP crews your contractor currently uses to address your agency's work load." sqref="E16" xr:uid="{00000000-0002-0000-0400-000006000000}"/>
    <dataValidation allowBlank="1" showInputMessage="1" showErrorMessage="1" promptTitle="Completed WAP Houses Per Week" prompt="Enter, on average, how many houses your contractor completes in one week." sqref="E17" xr:uid="{00000000-0002-0000-0400-000007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LIHEAP-WAP Production Tool</vt:lpstr>
      <vt:lpstr>DOE-WAP Production Tool</vt:lpstr>
      <vt:lpstr>DOE_BIL WAP Production Tool</vt:lpstr>
      <vt:lpstr>Production Benchmarks</vt:lpstr>
      <vt:lpstr>Production Planning</vt:lpstr>
      <vt:lpstr>Staff Planning</vt:lpstr>
      <vt:lpstr>'DOE_BIL WAP Production Tool'!Print_Area</vt:lpstr>
      <vt:lpstr>'DOE-WAP Production Tool'!Print_Area</vt:lpstr>
      <vt:lpstr>'LIHEAP-WAP Production Tool'!Print_Area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CEAP Production Schedule</dc:title>
  <dc:subject>CEAP Production</dc:subject>
  <dc:creator>TDHCA</dc:creator>
  <cp:lastModifiedBy>Evan Brown</cp:lastModifiedBy>
  <cp:lastPrinted>2023-07-24T17:12:21Z</cp:lastPrinted>
  <dcterms:created xsi:type="dcterms:W3CDTF">2015-06-02T18:25:00Z</dcterms:created>
  <dcterms:modified xsi:type="dcterms:W3CDTF">2026-07-07T15:13:27Z</dcterms:modified>
</cp:coreProperties>
</file>