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ca\catr\WAP\WAP Production Schedules\"/>
    </mc:Choice>
  </mc:AlternateContent>
  <xr:revisionPtr revIDLastSave="0" documentId="13_ncr:1_{E06F1825-AB54-4600-992D-9B24586E92AA}" xr6:coauthVersionLast="47" xr6:coauthVersionMax="47" xr10:uidLastSave="{00000000-0000-0000-0000-000000000000}"/>
  <bookViews>
    <workbookView xWindow="28680" yWindow="-1545" windowWidth="29040" windowHeight="15840" activeTab="5" xr2:uid="{00000000-000D-0000-FFFF-FFFF00000000}"/>
  </bookViews>
  <sheets>
    <sheet name="LIHEAP-WAP Production Tool" sheetId="5" r:id="rId1"/>
    <sheet name="DOE-WAP Production Tool" sheetId="6" r:id="rId2"/>
    <sheet name="DOE_BIL WAP Production Tool" sheetId="7" r:id="rId3"/>
    <sheet name="Production Benchmarks" sheetId="10" r:id="rId4"/>
    <sheet name="Production Planning" sheetId="8" r:id="rId5"/>
    <sheet name="Staff Planning" sheetId="9" r:id="rId6"/>
  </sheets>
  <definedNames>
    <definedName name="CEAP_Production_Schedule">#REF!</definedName>
    <definedName name="_xlnm.Print_Area" localSheetId="2">'DOE_BIL WAP Production Tool'!$A$3:$H$100</definedName>
    <definedName name="_xlnm.Print_Area" localSheetId="1">'DOE-WAP Production Tool'!$A$2:$I$52</definedName>
    <definedName name="_xlnm.Print_Area" localSheetId="0">'LIHEAP-WAP Production Tool'!$A$2:$G$52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9" l="1"/>
  <c r="L1" i="9" s="1"/>
  <c r="E1" i="8"/>
  <c r="D1" i="8" s="1"/>
  <c r="H14" i="10"/>
  <c r="G14" i="10"/>
  <c r="G15" i="10" s="1"/>
  <c r="G16" i="10" s="1"/>
  <c r="F14" i="10"/>
  <c r="E14" i="10"/>
  <c r="D14" i="10"/>
  <c r="D15" i="10" s="1"/>
  <c r="D16" i="10" s="1"/>
  <c r="C14" i="10"/>
  <c r="H9" i="10"/>
  <c r="H15" i="10" s="1"/>
  <c r="H16" i="10" s="1"/>
  <c r="G9" i="10"/>
  <c r="F9" i="10"/>
  <c r="F15" i="10" s="1"/>
  <c r="F16" i="10" s="1"/>
  <c r="E9" i="10"/>
  <c r="E15" i="10" s="1"/>
  <c r="E16" i="10" s="1"/>
  <c r="D9" i="10"/>
  <c r="C9" i="10"/>
  <c r="C15" i="10" s="1"/>
  <c r="C16" i="10" s="1"/>
  <c r="C39" i="6"/>
  <c r="E38" i="6"/>
  <c r="E39" i="6" s="1"/>
  <c r="D38" i="6"/>
  <c r="F38" i="6" s="1"/>
  <c r="C38" i="6"/>
  <c r="B38" i="6"/>
  <c r="G37" i="6"/>
  <c r="F37" i="6"/>
  <c r="G36" i="6"/>
  <c r="F36" i="6"/>
  <c r="G35" i="6"/>
  <c r="F35" i="6"/>
  <c r="G34" i="6"/>
  <c r="F34" i="6"/>
  <c r="G33" i="6"/>
  <c r="F33" i="6"/>
  <c r="G32" i="6"/>
  <c r="F32" i="6"/>
  <c r="G31" i="6"/>
  <c r="F31" i="6"/>
  <c r="G30" i="6"/>
  <c r="F30" i="6"/>
  <c r="G29" i="6"/>
  <c r="F29" i="6"/>
  <c r="G28" i="6"/>
  <c r="F28" i="6"/>
  <c r="G27" i="6"/>
  <c r="F27" i="6"/>
  <c r="G26" i="6"/>
  <c r="F26" i="6"/>
  <c r="F23" i="6"/>
  <c r="D23" i="6"/>
  <c r="E23" i="6" s="1"/>
  <c r="F21" i="6"/>
  <c r="D21" i="6"/>
  <c r="E21" i="6" s="1"/>
  <c r="C21" i="6"/>
  <c r="E18" i="6"/>
  <c r="F18" i="6" s="1"/>
  <c r="C18" i="6"/>
  <c r="A18" i="6"/>
  <c r="I14" i="6"/>
  <c r="H14" i="6"/>
  <c r="G14" i="6"/>
  <c r="F14" i="6"/>
  <c r="E14" i="6"/>
  <c r="B18" i="6" s="1"/>
  <c r="D18" i="6" s="1"/>
  <c r="D14" i="6"/>
  <c r="C14" i="6"/>
  <c r="B14" i="6"/>
  <c r="H13" i="6"/>
  <c r="F13" i="6"/>
  <c r="E13" i="6"/>
  <c r="D13" i="6"/>
  <c r="C13" i="6"/>
  <c r="I12" i="6"/>
  <c r="B13" i="6" s="1"/>
  <c r="I11" i="6"/>
  <c r="C39" i="5"/>
  <c r="E38" i="5"/>
  <c r="E39" i="5" s="1"/>
  <c r="D38" i="5"/>
  <c r="F38" i="5" s="1"/>
  <c r="C38" i="5"/>
  <c r="G38" i="5" s="1"/>
  <c r="B38" i="5"/>
  <c r="G37" i="5"/>
  <c r="F37" i="5"/>
  <c r="G36" i="5"/>
  <c r="F36" i="5"/>
  <c r="G35" i="5"/>
  <c r="F35" i="5"/>
  <c r="G34" i="5"/>
  <c r="F34" i="5"/>
  <c r="G33" i="5"/>
  <c r="F33" i="5"/>
  <c r="G32" i="5"/>
  <c r="F32" i="5"/>
  <c r="G31" i="5"/>
  <c r="F31" i="5"/>
  <c r="G30" i="5"/>
  <c r="F30" i="5"/>
  <c r="G29" i="5"/>
  <c r="F29" i="5"/>
  <c r="G28" i="5"/>
  <c r="F28" i="5"/>
  <c r="G27" i="5"/>
  <c r="F27" i="5"/>
  <c r="G26" i="5"/>
  <c r="F26" i="5"/>
  <c r="F23" i="5"/>
  <c r="D23" i="5"/>
  <c r="E23" i="5" s="1"/>
  <c r="F21" i="5"/>
  <c r="D21" i="5"/>
  <c r="E21" i="5" s="1"/>
  <c r="C21" i="5"/>
  <c r="A18" i="5"/>
  <c r="C18" i="5" s="1"/>
  <c r="F14" i="5"/>
  <c r="E14" i="5"/>
  <c r="D14" i="5"/>
  <c r="C14" i="5"/>
  <c r="B18" i="5" s="1"/>
  <c r="B14" i="5"/>
  <c r="F13" i="5"/>
  <c r="E13" i="5"/>
  <c r="D13" i="5"/>
  <c r="C13" i="5"/>
  <c r="B13" i="5"/>
  <c r="L72" i="7"/>
  <c r="K72" i="7"/>
  <c r="L60" i="7"/>
  <c r="K60" i="7"/>
  <c r="L48" i="7"/>
  <c r="K48" i="7"/>
  <c r="L39" i="7"/>
  <c r="K39" i="7"/>
  <c r="AB47" i="8"/>
  <c r="AB46" i="8"/>
  <c r="AB45" i="8"/>
  <c r="AB44" i="8"/>
  <c r="AB43" i="8"/>
  <c r="AB42" i="8"/>
  <c r="AB41" i="8"/>
  <c r="AB40" i="8"/>
  <c r="AB39" i="8"/>
  <c r="AB38" i="8"/>
  <c r="AB37" i="8"/>
  <c r="AB36" i="8"/>
  <c r="T41" i="8"/>
  <c r="T40" i="8"/>
  <c r="T39" i="8"/>
  <c r="T38" i="8"/>
  <c r="T37" i="8"/>
  <c r="T36" i="8"/>
  <c r="T35" i="8"/>
  <c r="T34" i="8"/>
  <c r="T33" i="8"/>
  <c r="T32" i="8"/>
  <c r="T31" i="8"/>
  <c r="T30" i="8"/>
  <c r="E86" i="7"/>
  <c r="C86" i="7"/>
  <c r="D86" i="7"/>
  <c r="B86" i="7"/>
  <c r="K49" i="7" s="1"/>
  <c r="I49" i="7" s="1"/>
  <c r="AJ71" i="8"/>
  <c r="AN71" i="8" s="1"/>
  <c r="AO71" i="8" s="1"/>
  <c r="AJ70" i="8"/>
  <c r="AJ69" i="8"/>
  <c r="AL69" i="8" s="1"/>
  <c r="AJ68" i="8"/>
  <c r="AN68" i="8" s="1"/>
  <c r="AO68" i="8" s="1"/>
  <c r="AJ67" i="8"/>
  <c r="AL67" i="8" s="1"/>
  <c r="AJ66" i="8"/>
  <c r="AL66" i="8" s="1"/>
  <c r="AJ65" i="8"/>
  <c r="AN65" i="8" s="1"/>
  <c r="AO65" i="8" s="1"/>
  <c r="AJ64" i="8"/>
  <c r="AN64" i="8" s="1"/>
  <c r="AO64" i="8" s="1"/>
  <c r="AJ63" i="8"/>
  <c r="AJ62" i="8"/>
  <c r="AJ61" i="8"/>
  <c r="AN61" i="8" s="1"/>
  <c r="AO61" i="8" s="1"/>
  <c r="AJ60" i="8"/>
  <c r="AJ59" i="8"/>
  <c r="AN59" i="8" s="1"/>
  <c r="AO59" i="8" s="1"/>
  <c r="AJ58" i="8"/>
  <c r="AK58" i="8" s="1"/>
  <c r="AJ57" i="8"/>
  <c r="AJ56" i="8"/>
  <c r="AL56" i="8" s="1"/>
  <c r="AJ55" i="8"/>
  <c r="AJ54" i="8"/>
  <c r="AL54" i="8" s="1"/>
  <c r="AM54" i="8" s="1"/>
  <c r="AJ53" i="8"/>
  <c r="AJ52" i="8"/>
  <c r="AJ51" i="8"/>
  <c r="AJ50" i="8"/>
  <c r="AJ49" i="8"/>
  <c r="AJ48" i="8"/>
  <c r="AJ47" i="8"/>
  <c r="AJ46" i="8"/>
  <c r="AJ45" i="8"/>
  <c r="AJ44" i="8"/>
  <c r="AJ43" i="8"/>
  <c r="AJ42" i="8"/>
  <c r="AJ41" i="8"/>
  <c r="AJ40" i="8"/>
  <c r="AJ39" i="8"/>
  <c r="AJ38" i="8"/>
  <c r="AJ37" i="8"/>
  <c r="AJ36" i="8"/>
  <c r="AJ35" i="8"/>
  <c r="AJ34" i="8"/>
  <c r="AJ33" i="8"/>
  <c r="AJ32" i="8"/>
  <c r="AJ31" i="8"/>
  <c r="AJ30" i="8"/>
  <c r="AJ29" i="8"/>
  <c r="AJ28" i="8"/>
  <c r="AJ27" i="8"/>
  <c r="AJ26" i="8"/>
  <c r="AJ25" i="8"/>
  <c r="AJ24" i="8"/>
  <c r="AJ23" i="8"/>
  <c r="AJ22" i="8"/>
  <c r="AJ21" i="8"/>
  <c r="AJ20" i="8"/>
  <c r="AJ19" i="8"/>
  <c r="AJ18" i="8"/>
  <c r="AJ17" i="8"/>
  <c r="AJ16" i="8"/>
  <c r="AJ15" i="8"/>
  <c r="AJ14" i="8"/>
  <c r="AJ13" i="8"/>
  <c r="AJ12" i="8"/>
  <c r="AF71" i="8"/>
  <c r="AD71" i="8"/>
  <c r="AE71" i="8" s="1"/>
  <c r="AC71" i="8"/>
  <c r="X71" i="8"/>
  <c r="Y71" i="8" s="1"/>
  <c r="V71" i="8"/>
  <c r="Z71" i="8" s="1"/>
  <c r="U71" i="8"/>
  <c r="AN70" i="8"/>
  <c r="AO70" i="8" s="1"/>
  <c r="AF70" i="8"/>
  <c r="AG70" i="8" s="1"/>
  <c r="AD70" i="8"/>
  <c r="AH70" i="8" s="1"/>
  <c r="AC70" i="8"/>
  <c r="X70" i="8"/>
  <c r="Y70" i="8" s="1"/>
  <c r="V70" i="8"/>
  <c r="U70" i="8"/>
  <c r="AF69" i="8"/>
  <c r="AG69" i="8" s="1"/>
  <c r="AD69" i="8"/>
  <c r="AC69" i="8"/>
  <c r="X69" i="8"/>
  <c r="Y69" i="8" s="1"/>
  <c r="V69" i="8"/>
  <c r="W69" i="8" s="1"/>
  <c r="U69" i="8"/>
  <c r="AF68" i="8"/>
  <c r="AD68" i="8"/>
  <c r="AE68" i="8" s="1"/>
  <c r="AC68" i="8"/>
  <c r="X68" i="8"/>
  <c r="Y68" i="8" s="1"/>
  <c r="V68" i="8"/>
  <c r="U68" i="8"/>
  <c r="AF67" i="8"/>
  <c r="AG67" i="8" s="1"/>
  <c r="AD67" i="8"/>
  <c r="AC67" i="8"/>
  <c r="X67" i="8"/>
  <c r="Y67" i="8" s="1"/>
  <c r="V67" i="8"/>
  <c r="U67" i="8"/>
  <c r="AF66" i="8"/>
  <c r="AG66" i="8" s="1"/>
  <c r="AD66" i="8"/>
  <c r="AH66" i="8" s="1"/>
  <c r="AC66" i="8"/>
  <c r="X66" i="8"/>
  <c r="V66" i="8"/>
  <c r="W66" i="8" s="1"/>
  <c r="U66" i="8"/>
  <c r="AF65" i="8"/>
  <c r="AG65" i="8" s="1"/>
  <c r="AD65" i="8"/>
  <c r="AE65" i="8" s="1"/>
  <c r="AC65" i="8"/>
  <c r="X65" i="8"/>
  <c r="Y65" i="8" s="1"/>
  <c r="V65" i="8"/>
  <c r="U65" i="8"/>
  <c r="AF64" i="8"/>
  <c r="AG64" i="8" s="1"/>
  <c r="AD64" i="8"/>
  <c r="AE64" i="8" s="1"/>
  <c r="AI64" i="8" s="1"/>
  <c r="AC64" i="8"/>
  <c r="X64" i="8"/>
  <c r="Y64" i="8" s="1"/>
  <c r="V64" i="8"/>
  <c r="W64" i="8" s="1"/>
  <c r="U64" i="8"/>
  <c r="AF63" i="8"/>
  <c r="AG63" i="8" s="1"/>
  <c r="AD63" i="8"/>
  <c r="AC63" i="8"/>
  <c r="X63" i="8"/>
  <c r="Y63" i="8" s="1"/>
  <c r="V63" i="8"/>
  <c r="U63" i="8"/>
  <c r="AN62" i="8"/>
  <c r="AO62" i="8" s="1"/>
  <c r="AF62" i="8"/>
  <c r="AG62" i="8" s="1"/>
  <c r="AD62" i="8"/>
  <c r="AE62" i="8" s="1"/>
  <c r="AC62" i="8"/>
  <c r="X62" i="8"/>
  <c r="Y62" i="8" s="1"/>
  <c r="V62" i="8"/>
  <c r="W62" i="8" s="1"/>
  <c r="U62" i="8"/>
  <c r="AF61" i="8"/>
  <c r="AG61" i="8" s="1"/>
  <c r="AD61" i="8"/>
  <c r="AH61" i="8" s="1"/>
  <c r="AC61" i="8"/>
  <c r="X61" i="8"/>
  <c r="Y61" i="8" s="1"/>
  <c r="V61" i="8"/>
  <c r="U61" i="8"/>
  <c r="AF60" i="8"/>
  <c r="AG60" i="8" s="1"/>
  <c r="AD60" i="8"/>
  <c r="AE60" i="8" s="1"/>
  <c r="AC60" i="8"/>
  <c r="X60" i="8"/>
  <c r="Y60" i="8" s="1"/>
  <c r="V60" i="8"/>
  <c r="U60" i="8"/>
  <c r="AF59" i="8"/>
  <c r="AG59" i="8" s="1"/>
  <c r="AD59" i="8"/>
  <c r="AE59" i="8" s="1"/>
  <c r="AC59" i="8"/>
  <c r="X59" i="8"/>
  <c r="Y59" i="8" s="1"/>
  <c r="V59" i="8"/>
  <c r="W59" i="8" s="1"/>
  <c r="U59" i="8"/>
  <c r="AF58" i="8"/>
  <c r="AG58" i="8" s="1"/>
  <c r="AD58" i="8"/>
  <c r="AC58" i="8"/>
  <c r="X58" i="8"/>
  <c r="V58" i="8"/>
  <c r="W58" i="8" s="1"/>
  <c r="U58" i="8"/>
  <c r="N58" i="8" s="1"/>
  <c r="AL57" i="8"/>
  <c r="AM57" i="8" s="1"/>
  <c r="AF57" i="8"/>
  <c r="AG57" i="8" s="1"/>
  <c r="AD57" i="8"/>
  <c r="AE57" i="8" s="1"/>
  <c r="AC57" i="8"/>
  <c r="X57" i="8"/>
  <c r="Y57" i="8" s="1"/>
  <c r="V57" i="8"/>
  <c r="Z57" i="8" s="1"/>
  <c r="U57" i="8"/>
  <c r="AF56" i="8"/>
  <c r="AG56" i="8" s="1"/>
  <c r="AD56" i="8"/>
  <c r="AE56" i="8" s="1"/>
  <c r="AC56" i="8"/>
  <c r="X56" i="8"/>
  <c r="Y56" i="8" s="1"/>
  <c r="V56" i="8"/>
  <c r="U56" i="8"/>
  <c r="AF55" i="8"/>
  <c r="AG55" i="8" s="1"/>
  <c r="AD55" i="8"/>
  <c r="AE55" i="8" s="1"/>
  <c r="AC55" i="8"/>
  <c r="X55" i="8"/>
  <c r="Y55" i="8" s="1"/>
  <c r="V55" i="8"/>
  <c r="Z55" i="8" s="1"/>
  <c r="U55" i="8"/>
  <c r="AF54" i="8"/>
  <c r="AD54" i="8"/>
  <c r="AC54" i="8"/>
  <c r="X54" i="8"/>
  <c r="Y54" i="8" s="1"/>
  <c r="V54" i="8"/>
  <c r="U54" i="8"/>
  <c r="E18" i="10" l="1"/>
  <c r="I16" i="10"/>
  <c r="C18" i="10" s="1"/>
  <c r="Z60" i="8"/>
  <c r="Z68" i="8"/>
  <c r="H49" i="7"/>
  <c r="K61" i="7"/>
  <c r="I61" i="7" s="1"/>
  <c r="G13" i="6"/>
  <c r="I13" i="6"/>
  <c r="G38" i="6"/>
  <c r="D18" i="5"/>
  <c r="F16" i="5"/>
  <c r="E18" i="5" s="1"/>
  <c r="F18" i="5" s="1"/>
  <c r="K73" i="7"/>
  <c r="I73" i="7" s="1"/>
  <c r="AI57" i="8"/>
  <c r="Z63" i="8"/>
  <c r="N69" i="8"/>
  <c r="AK69" i="8"/>
  <c r="AJ72" i="8"/>
  <c r="E61" i="8"/>
  <c r="AK64" i="8"/>
  <c r="B64" i="8" s="1"/>
  <c r="AL64" i="8"/>
  <c r="AP64" i="8" s="1"/>
  <c r="N64" i="8"/>
  <c r="O54" i="8"/>
  <c r="N66" i="8"/>
  <c r="N54" i="8"/>
  <c r="C54" i="8"/>
  <c r="N56" i="8"/>
  <c r="N68" i="8"/>
  <c r="AH71" i="8"/>
  <c r="AH67" i="8"/>
  <c r="AE67" i="8"/>
  <c r="AI67" i="8" s="1"/>
  <c r="B69" i="8"/>
  <c r="N55" i="8"/>
  <c r="Z56" i="8"/>
  <c r="Z69" i="8"/>
  <c r="Z66" i="8"/>
  <c r="Y66" i="8"/>
  <c r="AA66" i="8" s="1"/>
  <c r="E71" i="8"/>
  <c r="AE54" i="8"/>
  <c r="AH60" i="8"/>
  <c r="E68" i="8"/>
  <c r="AN69" i="8"/>
  <c r="AO69" i="8" s="1"/>
  <c r="Q69" i="8" s="1"/>
  <c r="N71" i="8"/>
  <c r="AH54" i="8"/>
  <c r="AI62" i="8"/>
  <c r="W71" i="8"/>
  <c r="AA71" i="8" s="1"/>
  <c r="Z61" i="8"/>
  <c r="AN66" i="8"/>
  <c r="AO66" i="8" s="1"/>
  <c r="W68" i="8"/>
  <c r="AA68" i="8" s="1"/>
  <c r="AH68" i="8"/>
  <c r="AE70" i="8"/>
  <c r="AI70" i="8" s="1"/>
  <c r="AH69" i="8"/>
  <c r="AM67" i="8"/>
  <c r="AM69" i="8"/>
  <c r="AM66" i="8"/>
  <c r="AA69" i="8"/>
  <c r="O67" i="8"/>
  <c r="Q70" i="8"/>
  <c r="W67" i="8"/>
  <c r="W70" i="8"/>
  <c r="AI56" i="8"/>
  <c r="AL59" i="8"/>
  <c r="AP59" i="8" s="1"/>
  <c r="Q61" i="8"/>
  <c r="C66" i="8"/>
  <c r="O66" i="8"/>
  <c r="AK67" i="8"/>
  <c r="B67" i="8" s="1"/>
  <c r="AG68" i="8"/>
  <c r="Q68" i="8" s="1"/>
  <c r="C69" i="8"/>
  <c r="O69" i="8"/>
  <c r="AK70" i="8"/>
  <c r="B70" i="8" s="1"/>
  <c r="AG71" i="8"/>
  <c r="Q71" i="8" s="1"/>
  <c r="AK59" i="8"/>
  <c r="B59" i="8" s="1"/>
  <c r="AH56" i="8"/>
  <c r="Z58" i="8"/>
  <c r="AK61" i="8"/>
  <c r="B61" i="8" s="1"/>
  <c r="AH62" i="8"/>
  <c r="AE66" i="8"/>
  <c r="AI66" i="8" s="1"/>
  <c r="Z67" i="8"/>
  <c r="AE69" i="8"/>
  <c r="AI69" i="8" s="1"/>
  <c r="Z70" i="8"/>
  <c r="W55" i="8"/>
  <c r="AA55" i="8" s="1"/>
  <c r="N61" i="8"/>
  <c r="AL70" i="8"/>
  <c r="O70" i="8" s="1"/>
  <c r="AL61" i="8"/>
  <c r="C61" i="8" s="1"/>
  <c r="N67" i="8"/>
  <c r="AN67" i="8"/>
  <c r="AO67" i="8" s="1"/>
  <c r="E67" i="8" s="1"/>
  <c r="N70" i="8"/>
  <c r="Z59" i="8"/>
  <c r="C67" i="8"/>
  <c r="AK68" i="8"/>
  <c r="B68" i="8" s="1"/>
  <c r="AK71" i="8"/>
  <c r="B71" i="8" s="1"/>
  <c r="W61" i="8"/>
  <c r="AA61" i="8" s="1"/>
  <c r="AL68" i="8"/>
  <c r="AL71" i="8"/>
  <c r="AL58" i="8"/>
  <c r="C58" i="8" s="1"/>
  <c r="AI60" i="8"/>
  <c r="B58" i="8"/>
  <c r="H58" i="8" s="1"/>
  <c r="AI65" i="8"/>
  <c r="E70" i="8"/>
  <c r="AN58" i="8"/>
  <c r="AO58" i="8" s="1"/>
  <c r="AK66" i="8"/>
  <c r="B66" i="8" s="1"/>
  <c r="AI59" i="8"/>
  <c r="N59" i="8"/>
  <c r="AH59" i="8"/>
  <c r="AH65" i="8"/>
  <c r="AM56" i="8"/>
  <c r="C56" i="8"/>
  <c r="Q64" i="8"/>
  <c r="E64" i="8"/>
  <c r="AA64" i="8"/>
  <c r="AA62" i="8"/>
  <c r="Q62" i="8"/>
  <c r="E62" i="8"/>
  <c r="Q59" i="8"/>
  <c r="E59" i="8"/>
  <c r="AG54" i="8"/>
  <c r="AN57" i="8"/>
  <c r="AO57" i="8" s="1"/>
  <c r="E57" i="8" s="1"/>
  <c r="W56" i="8"/>
  <c r="Z64" i="8"/>
  <c r="O56" i="8"/>
  <c r="AH57" i="8"/>
  <c r="N62" i="8"/>
  <c r="AK57" i="8"/>
  <c r="B57" i="8" s="1"/>
  <c r="W57" i="8"/>
  <c r="Y58" i="8"/>
  <c r="AA59" i="8"/>
  <c r="AH55" i="8"/>
  <c r="N65" i="8"/>
  <c r="AL60" i="8"/>
  <c r="AK60" i="8"/>
  <c r="B60" i="8" s="1"/>
  <c r="AN60" i="8"/>
  <c r="AO60" i="8" s="1"/>
  <c r="AK56" i="8"/>
  <c r="B56" i="8" s="1"/>
  <c r="N60" i="8"/>
  <c r="AL62" i="8"/>
  <c r="C62" i="8" s="1"/>
  <c r="W60" i="8"/>
  <c r="AE63" i="8"/>
  <c r="AI63" i="8" s="1"/>
  <c r="AK65" i="8"/>
  <c r="B65" i="8" s="1"/>
  <c r="AK62" i="8"/>
  <c r="B62" i="8" s="1"/>
  <c r="Z62" i="8"/>
  <c r="Z54" i="8"/>
  <c r="AK54" i="8"/>
  <c r="B54" i="8" s="1"/>
  <c r="AN56" i="8"/>
  <c r="AO56" i="8" s="1"/>
  <c r="E56" i="8" s="1"/>
  <c r="N57" i="8"/>
  <c r="AH58" i="8"/>
  <c r="AL63" i="8"/>
  <c r="C63" i="8" s="1"/>
  <c r="AK63" i="8"/>
  <c r="B63" i="8" s="1"/>
  <c r="AN63" i="8"/>
  <c r="AO63" i="8" s="1"/>
  <c r="E63" i="8" s="1"/>
  <c r="W65" i="8"/>
  <c r="W54" i="8"/>
  <c r="AN54" i="8"/>
  <c r="AO54" i="8" s="1"/>
  <c r="E54" i="8" s="1"/>
  <c r="AN55" i="8"/>
  <c r="AO55" i="8" s="1"/>
  <c r="Q55" i="8" s="1"/>
  <c r="O57" i="8"/>
  <c r="AE58" i="8"/>
  <c r="AI58" i="8" s="1"/>
  <c r="N63" i="8"/>
  <c r="AH64" i="8"/>
  <c r="AL65" i="8"/>
  <c r="C65" i="8" s="1"/>
  <c r="AI55" i="8"/>
  <c r="AH63" i="8"/>
  <c r="Q65" i="8"/>
  <c r="E65" i="8"/>
  <c r="AK55" i="8"/>
  <c r="B55" i="8" s="1"/>
  <c r="AE61" i="8"/>
  <c r="AL55" i="8"/>
  <c r="C57" i="8"/>
  <c r="W63" i="8"/>
  <c r="Z65" i="8"/>
  <c r="E66" i="8" l="1"/>
  <c r="H69" i="8"/>
  <c r="H61" i="7"/>
  <c r="H73" i="7"/>
  <c r="K61" i="8"/>
  <c r="H54" i="8"/>
  <c r="H64" i="8"/>
  <c r="AM64" i="8"/>
  <c r="P64" i="8" s="1"/>
  <c r="C64" i="8"/>
  <c r="I54" i="8"/>
  <c r="H66" i="8"/>
  <c r="O62" i="8"/>
  <c r="I62" i="8" s="1"/>
  <c r="O64" i="8"/>
  <c r="H56" i="8"/>
  <c r="AP54" i="8"/>
  <c r="F54" i="8" s="1"/>
  <c r="E55" i="8"/>
  <c r="K55" i="8" s="1"/>
  <c r="AQ66" i="8"/>
  <c r="G66" i="8" s="1"/>
  <c r="Q56" i="8"/>
  <c r="K56" i="8" s="1"/>
  <c r="H68" i="8"/>
  <c r="C70" i="8"/>
  <c r="I70" i="8" s="1"/>
  <c r="E69" i="8"/>
  <c r="K69" i="8" s="1"/>
  <c r="K70" i="8"/>
  <c r="H67" i="8"/>
  <c r="H55" i="8"/>
  <c r="K71" i="8"/>
  <c r="H63" i="8"/>
  <c r="F59" i="8"/>
  <c r="K62" i="8"/>
  <c r="H70" i="8"/>
  <c r="H65" i="8"/>
  <c r="H61" i="8"/>
  <c r="O61" i="8"/>
  <c r="I61" i="8" s="1"/>
  <c r="H71" i="8"/>
  <c r="I69" i="8"/>
  <c r="K68" i="8"/>
  <c r="AP66" i="8"/>
  <c r="AI71" i="8"/>
  <c r="AQ69" i="8"/>
  <c r="S69" i="8" s="1"/>
  <c r="Q66" i="8"/>
  <c r="K66" i="8" s="1"/>
  <c r="H59" i="8"/>
  <c r="AP69" i="8"/>
  <c r="F69" i="8" s="1"/>
  <c r="K65" i="8"/>
  <c r="H62" i="8"/>
  <c r="AA70" i="8"/>
  <c r="P69" i="8"/>
  <c r="D69" i="8"/>
  <c r="AP58" i="8"/>
  <c r="F58" i="8" s="1"/>
  <c r="I66" i="8"/>
  <c r="AP68" i="8"/>
  <c r="AM68" i="8"/>
  <c r="O68" i="8"/>
  <c r="C68" i="8"/>
  <c r="Q67" i="8"/>
  <c r="K67" i="8" s="1"/>
  <c r="AM61" i="8"/>
  <c r="P61" i="8" s="1"/>
  <c r="AP61" i="8"/>
  <c r="O59" i="8"/>
  <c r="AM59" i="8"/>
  <c r="Q54" i="8"/>
  <c r="K54" i="8" s="1"/>
  <c r="H57" i="8"/>
  <c r="K64" i="8"/>
  <c r="I67" i="8"/>
  <c r="AP70" i="8"/>
  <c r="R70" i="8" s="1"/>
  <c r="AM70" i="8"/>
  <c r="AQ70" i="8" s="1"/>
  <c r="C59" i="8"/>
  <c r="AQ67" i="8"/>
  <c r="O58" i="8"/>
  <c r="I58" i="8" s="1"/>
  <c r="H60" i="8"/>
  <c r="AM58" i="8"/>
  <c r="AQ58" i="8" s="1"/>
  <c r="D66" i="8"/>
  <c r="AP67" i="8"/>
  <c r="R67" i="8" s="1"/>
  <c r="P67" i="8"/>
  <c r="D67" i="8"/>
  <c r="AA67" i="8"/>
  <c r="AP57" i="8"/>
  <c r="F57" i="8" s="1"/>
  <c r="K59" i="8"/>
  <c r="AP71" i="8"/>
  <c r="O71" i="8"/>
  <c r="C71" i="8"/>
  <c r="AM71" i="8"/>
  <c r="P66" i="8"/>
  <c r="AI68" i="8"/>
  <c r="AP55" i="8"/>
  <c r="F55" i="8" s="1"/>
  <c r="AM55" i="8"/>
  <c r="C55" i="8"/>
  <c r="O55" i="8"/>
  <c r="AI61" i="8"/>
  <c r="AQ57" i="8"/>
  <c r="AI54" i="8"/>
  <c r="D57" i="8"/>
  <c r="P57" i="8"/>
  <c r="AA57" i="8"/>
  <c r="AM60" i="8"/>
  <c r="AQ60" i="8" s="1"/>
  <c r="C60" i="8"/>
  <c r="AP60" i="8"/>
  <c r="O60" i="8"/>
  <c r="R59" i="8"/>
  <c r="Q57" i="8"/>
  <c r="K57" i="8" s="1"/>
  <c r="AA54" i="8"/>
  <c r="P54" i="8"/>
  <c r="D54" i="8"/>
  <c r="P56" i="8"/>
  <c r="D56" i="8"/>
  <c r="J56" i="8" s="1"/>
  <c r="AA56" i="8"/>
  <c r="AA65" i="8"/>
  <c r="I56" i="8"/>
  <c r="AP65" i="8"/>
  <c r="F65" i="8" s="1"/>
  <c r="AM65" i="8"/>
  <c r="AQ65" i="8" s="1"/>
  <c r="O65" i="8"/>
  <c r="I65" i="8" s="1"/>
  <c r="Q63" i="8"/>
  <c r="K63" i="8" s="1"/>
  <c r="AQ56" i="8"/>
  <c r="AA60" i="8"/>
  <c r="AP62" i="8"/>
  <c r="R62" i="8" s="1"/>
  <c r="AM62" i="8"/>
  <c r="AA63" i="8"/>
  <c r="AQ54" i="8"/>
  <c r="AP56" i="8"/>
  <c r="I57" i="8"/>
  <c r="AM63" i="8"/>
  <c r="AQ63" i="8" s="1"/>
  <c r="AP63" i="8"/>
  <c r="F63" i="8" s="1"/>
  <c r="Q60" i="8"/>
  <c r="E60" i="8"/>
  <c r="E58" i="8"/>
  <c r="Q58" i="8"/>
  <c r="F64" i="8"/>
  <c r="R64" i="8"/>
  <c r="O63" i="8"/>
  <c r="I63" i="8" s="1"/>
  <c r="AA58" i="8"/>
  <c r="I64" i="8" l="1"/>
  <c r="D64" i="8"/>
  <c r="J64" i="8" s="1"/>
  <c r="AQ64" i="8"/>
  <c r="G64" i="8" s="1"/>
  <c r="I71" i="8"/>
  <c r="R54" i="8"/>
  <c r="L54" i="8" s="1"/>
  <c r="R55" i="8"/>
  <c r="L55" i="8" s="1"/>
  <c r="J67" i="8"/>
  <c r="S66" i="8"/>
  <c r="M66" i="8" s="1"/>
  <c r="G69" i="8"/>
  <c r="M69" i="8" s="1"/>
  <c r="R57" i="8"/>
  <c r="L57" i="8" s="1"/>
  <c r="F67" i="8"/>
  <c r="L67" i="8" s="1"/>
  <c r="D58" i="8"/>
  <c r="L59" i="8"/>
  <c r="R66" i="8"/>
  <c r="F66" i="8"/>
  <c r="R58" i="8"/>
  <c r="L58" i="8" s="1"/>
  <c r="J69" i="8"/>
  <c r="I68" i="8"/>
  <c r="J54" i="8"/>
  <c r="J66" i="8"/>
  <c r="I59" i="8"/>
  <c r="R69" i="8"/>
  <c r="L69" i="8" s="1"/>
  <c r="F71" i="8"/>
  <c r="R71" i="8"/>
  <c r="AQ68" i="8"/>
  <c r="G68" i="8" s="1"/>
  <c r="P68" i="8"/>
  <c r="D68" i="8"/>
  <c r="R63" i="8"/>
  <c r="L63" i="8" s="1"/>
  <c r="S67" i="8"/>
  <c r="G67" i="8"/>
  <c r="F68" i="8"/>
  <c r="R68" i="8"/>
  <c r="AQ59" i="8"/>
  <c r="D59" i="8"/>
  <c r="P59" i="8"/>
  <c r="I60" i="8"/>
  <c r="F61" i="8"/>
  <c r="R61" i="8"/>
  <c r="F70" i="8"/>
  <c r="L70" i="8" s="1"/>
  <c r="S70" i="8"/>
  <c r="G70" i="8"/>
  <c r="AQ71" i="8"/>
  <c r="P71" i="8"/>
  <c r="D71" i="8"/>
  <c r="R65" i="8"/>
  <c r="L65" i="8" s="1"/>
  <c r="D70" i="8"/>
  <c r="AQ61" i="8"/>
  <c r="G61" i="8" s="1"/>
  <c r="D61" i="8"/>
  <c r="J61" i="8" s="1"/>
  <c r="K60" i="8"/>
  <c r="P58" i="8"/>
  <c r="P70" i="8"/>
  <c r="F56" i="8"/>
  <c r="R56" i="8"/>
  <c r="L64" i="8"/>
  <c r="F62" i="8"/>
  <c r="L62" i="8" s="1"/>
  <c r="G54" i="8"/>
  <c r="S54" i="8"/>
  <c r="D55" i="8"/>
  <c r="AQ55" i="8"/>
  <c r="P55" i="8"/>
  <c r="S56" i="8"/>
  <c r="G56" i="8"/>
  <c r="J57" i="8"/>
  <c r="P60" i="8"/>
  <c r="I55" i="8"/>
  <c r="S58" i="8"/>
  <c r="G58" i="8"/>
  <c r="D60" i="8"/>
  <c r="K58" i="8"/>
  <c r="D63" i="8"/>
  <c r="D65" i="8"/>
  <c r="AQ62" i="8"/>
  <c r="P62" i="8"/>
  <c r="D62" i="8"/>
  <c r="G60" i="8"/>
  <c r="S60" i="8"/>
  <c r="P63" i="8"/>
  <c r="G65" i="8"/>
  <c r="S65" i="8"/>
  <c r="S63" i="8"/>
  <c r="G63" i="8"/>
  <c r="P65" i="8"/>
  <c r="G57" i="8"/>
  <c r="S57" i="8"/>
  <c r="R60" i="8"/>
  <c r="F60" i="8"/>
  <c r="S64" i="8" l="1"/>
  <c r="M64" i="8" s="1"/>
  <c r="J58" i="8"/>
  <c r="L66" i="8"/>
  <c r="M58" i="8"/>
  <c r="L60" i="8"/>
  <c r="S68" i="8"/>
  <c r="M68" i="8" s="1"/>
  <c r="M70" i="8"/>
  <c r="J62" i="8"/>
  <c r="J68" i="8"/>
  <c r="J65" i="8"/>
  <c r="J63" i="8"/>
  <c r="J60" i="8"/>
  <c r="J70" i="8"/>
  <c r="S71" i="8"/>
  <c r="G71" i="8"/>
  <c r="J59" i="8"/>
  <c r="S59" i="8"/>
  <c r="G59" i="8"/>
  <c r="M59" i="8" s="1"/>
  <c r="L61" i="8"/>
  <c r="L68" i="8"/>
  <c r="L71" i="8"/>
  <c r="S61" i="8"/>
  <c r="M61" i="8" s="1"/>
  <c r="M67" i="8"/>
  <c r="M63" i="8"/>
  <c r="M56" i="8"/>
  <c r="J71" i="8"/>
  <c r="J55" i="8"/>
  <c r="S55" i="8"/>
  <c r="G55" i="8"/>
  <c r="M60" i="8"/>
  <c r="M65" i="8"/>
  <c r="M54" i="8"/>
  <c r="M57" i="8"/>
  <c r="L56" i="8"/>
  <c r="G62" i="8"/>
  <c r="S62" i="8"/>
  <c r="M55" i="8" l="1"/>
  <c r="M71" i="8"/>
  <c r="M62" i="8"/>
  <c r="G85" i="7" l="1"/>
  <c r="F85" i="7"/>
  <c r="G84" i="7"/>
  <c r="F84" i="7"/>
  <c r="G83" i="7"/>
  <c r="F83" i="7"/>
  <c r="G82" i="7"/>
  <c r="F82" i="7"/>
  <c r="G81" i="7"/>
  <c r="F81" i="7"/>
  <c r="G80" i="7"/>
  <c r="F80" i="7"/>
  <c r="G79" i="7"/>
  <c r="F79" i="7"/>
  <c r="G78" i="7"/>
  <c r="F78" i="7"/>
  <c r="G77" i="7"/>
  <c r="F77" i="7"/>
  <c r="G76" i="7"/>
  <c r="F76" i="7"/>
  <c r="G75" i="7"/>
  <c r="F75" i="7"/>
  <c r="G74" i="7"/>
  <c r="F74" i="7"/>
  <c r="G73" i="7"/>
  <c r="F73" i="7"/>
  <c r="G72" i="7"/>
  <c r="F72" i="7"/>
  <c r="G71" i="7"/>
  <c r="F71" i="7"/>
  <c r="G70" i="7"/>
  <c r="F70" i="7"/>
  <c r="G69" i="7"/>
  <c r="F69" i="7"/>
  <c r="G68" i="7"/>
  <c r="F68" i="7"/>
  <c r="G67" i="7"/>
  <c r="F67" i="7"/>
  <c r="G66" i="7"/>
  <c r="F66" i="7"/>
  <c r="G65" i="7"/>
  <c r="F65" i="7"/>
  <c r="G64" i="7"/>
  <c r="F64" i="7"/>
  <c r="G63" i="7"/>
  <c r="F63" i="7"/>
  <c r="G62" i="7"/>
  <c r="F62" i="7"/>
  <c r="D23" i="7" l="1"/>
  <c r="G61" i="7" l="1"/>
  <c r="F61" i="7"/>
  <c r="G60" i="7"/>
  <c r="F60" i="7"/>
  <c r="G59" i="7"/>
  <c r="F59" i="7"/>
  <c r="G58" i="7"/>
  <c r="F58" i="7"/>
  <c r="G57" i="7"/>
  <c r="F57" i="7"/>
  <c r="G56" i="7"/>
  <c r="F56" i="7"/>
  <c r="G55" i="7"/>
  <c r="F55" i="7"/>
  <c r="G54" i="7"/>
  <c r="F54" i="7"/>
  <c r="G53" i="7"/>
  <c r="F53" i="7"/>
  <c r="G52" i="7"/>
  <c r="F52" i="7"/>
  <c r="G51" i="7"/>
  <c r="F51" i="7"/>
  <c r="G50" i="7"/>
  <c r="F50" i="7"/>
  <c r="G49" i="7"/>
  <c r="F49" i="7"/>
  <c r="G48" i="7"/>
  <c r="F48" i="7"/>
  <c r="G47" i="7"/>
  <c r="F47" i="7"/>
  <c r="G46" i="7"/>
  <c r="F46" i="7"/>
  <c r="G45" i="7"/>
  <c r="F45" i="7"/>
  <c r="G44" i="7"/>
  <c r="F44" i="7"/>
  <c r="G43" i="7"/>
  <c r="F43" i="7"/>
  <c r="G42" i="7"/>
  <c r="F42" i="7"/>
  <c r="G41" i="7"/>
  <c r="F41" i="7"/>
  <c r="G40" i="7"/>
  <c r="F40" i="7"/>
  <c r="G39" i="7"/>
  <c r="F39" i="7"/>
  <c r="K38" i="7"/>
  <c r="G38" i="7"/>
  <c r="F38" i="7"/>
  <c r="G37" i="7"/>
  <c r="F37" i="7"/>
  <c r="G36" i="7"/>
  <c r="F36" i="7"/>
  <c r="G35" i="7"/>
  <c r="F35" i="7"/>
  <c r="K34" i="7"/>
  <c r="G34" i="7"/>
  <c r="F34" i="7"/>
  <c r="G33" i="7"/>
  <c r="F33" i="7"/>
  <c r="G32" i="7"/>
  <c r="F32" i="7"/>
  <c r="G31" i="7"/>
  <c r="F31" i="7"/>
  <c r="G30" i="7"/>
  <c r="F30" i="7"/>
  <c r="G29" i="7"/>
  <c r="F29" i="7"/>
  <c r="G28" i="7"/>
  <c r="F28" i="7"/>
  <c r="G27" i="7"/>
  <c r="F27" i="7"/>
  <c r="G26" i="7"/>
  <c r="F26" i="7"/>
  <c r="F23" i="7"/>
  <c r="E23" i="7"/>
  <c r="F21" i="7"/>
  <c r="C21" i="7"/>
  <c r="D21" i="7" s="1"/>
  <c r="E21" i="7" s="1"/>
  <c r="A18" i="7"/>
  <c r="C18" i="7" s="1"/>
  <c r="G14" i="7"/>
  <c r="F14" i="7"/>
  <c r="E14" i="7"/>
  <c r="B18" i="7" s="1"/>
  <c r="D14" i="7"/>
  <c r="C14" i="7"/>
  <c r="B14" i="7"/>
  <c r="F13" i="7"/>
  <c r="H12" i="7"/>
  <c r="G13" i="7" s="1"/>
  <c r="H11" i="7"/>
  <c r="H14" i="7" l="1"/>
  <c r="B13" i="7"/>
  <c r="C13" i="7"/>
  <c r="H13" i="7"/>
  <c r="D13" i="7"/>
  <c r="D18" i="7"/>
  <c r="F16" i="7"/>
  <c r="E18" i="7" s="1"/>
  <c r="F18" i="7" s="1"/>
  <c r="E13" i="7"/>
  <c r="AN35" i="8"/>
  <c r="AO35" i="8" s="1"/>
  <c r="AN34" i="8"/>
  <c r="AO34" i="8" s="1"/>
  <c r="AL32" i="8"/>
  <c r="AN31" i="8"/>
  <c r="AO31" i="8" s="1"/>
  <c r="AN30" i="8"/>
  <c r="AO30" i="8" s="1"/>
  <c r="AN29" i="8"/>
  <c r="AO29" i="8" s="1"/>
  <c r="AN28" i="8"/>
  <c r="AO28" i="8" s="1"/>
  <c r="AN27" i="8"/>
  <c r="AO27" i="8" s="1"/>
  <c r="AL26" i="8"/>
  <c r="AN25" i="8"/>
  <c r="AO25" i="8" s="1"/>
  <c r="AL24" i="8"/>
  <c r="AN23" i="8"/>
  <c r="AO23" i="8" s="1"/>
  <c r="AN22" i="8"/>
  <c r="AO22" i="8" s="1"/>
  <c r="AN21" i="8"/>
  <c r="AO21" i="8" s="1"/>
  <c r="AL20" i="8"/>
  <c r="AL19" i="8"/>
  <c r="AN18" i="8"/>
  <c r="AO18" i="8" s="1"/>
  <c r="AN16" i="8"/>
  <c r="AO16" i="8" s="1"/>
  <c r="AN15" i="8"/>
  <c r="AO15" i="8" s="1"/>
  <c r="AK14" i="8"/>
  <c r="AL13" i="8"/>
  <c r="AJ10" i="8"/>
  <c r="F5" i="8" s="1"/>
  <c r="A5" i="9" s="1"/>
  <c r="AD23" i="8"/>
  <c r="AD22" i="8"/>
  <c r="AD21" i="8"/>
  <c r="AD20" i="8"/>
  <c r="AF19" i="8"/>
  <c r="AG19" i="8" s="1"/>
  <c r="AD18" i="8"/>
  <c r="AD17" i="8"/>
  <c r="AF16" i="8"/>
  <c r="AG16" i="8" s="1"/>
  <c r="AF15" i="8"/>
  <c r="AG15" i="8" s="1"/>
  <c r="AD14" i="8"/>
  <c r="AF13" i="8"/>
  <c r="AG13" i="8" s="1"/>
  <c r="AB10" i="8"/>
  <c r="F4" i="8" s="1"/>
  <c r="A4" i="9" s="1"/>
  <c r="V17" i="8"/>
  <c r="V16" i="8"/>
  <c r="V15" i="8"/>
  <c r="V14" i="8"/>
  <c r="V12" i="8"/>
  <c r="T10" i="8"/>
  <c r="F3" i="8" s="1"/>
  <c r="A3" i="9" s="1"/>
  <c r="AN53" i="8"/>
  <c r="AO53" i="8" s="1"/>
  <c r="AL53" i="8"/>
  <c r="AK53" i="8"/>
  <c r="AN52" i="8"/>
  <c r="AO52" i="8" s="1"/>
  <c r="AL52" i="8"/>
  <c r="AM52" i="8" s="1"/>
  <c r="AK52" i="8"/>
  <c r="AN51" i="8"/>
  <c r="AO51" i="8" s="1"/>
  <c r="AL51" i="8"/>
  <c r="AK51" i="8"/>
  <c r="AN50" i="8"/>
  <c r="AO50" i="8" s="1"/>
  <c r="AL50" i="8"/>
  <c r="AM50" i="8" s="1"/>
  <c r="AK50" i="8"/>
  <c r="AN49" i="8"/>
  <c r="AO49" i="8" s="1"/>
  <c r="AL49" i="8"/>
  <c r="AK49" i="8"/>
  <c r="AN48" i="8"/>
  <c r="AO48" i="8" s="1"/>
  <c r="AL48" i="8"/>
  <c r="AK48" i="8"/>
  <c r="AN47" i="8"/>
  <c r="AL47" i="8"/>
  <c r="AM47" i="8" s="1"/>
  <c r="AK47" i="8"/>
  <c r="AN46" i="8"/>
  <c r="AO46" i="8" s="1"/>
  <c r="AL46" i="8"/>
  <c r="AK46" i="8"/>
  <c r="AN45" i="8"/>
  <c r="AO45" i="8" s="1"/>
  <c r="AL45" i="8"/>
  <c r="AM45" i="8" s="1"/>
  <c r="AK45" i="8"/>
  <c r="AN44" i="8"/>
  <c r="AO44" i="8" s="1"/>
  <c r="AL44" i="8"/>
  <c r="AK44" i="8"/>
  <c r="AN43" i="8"/>
  <c r="AO43" i="8" s="1"/>
  <c r="AL43" i="8"/>
  <c r="AK43" i="8"/>
  <c r="AN42" i="8"/>
  <c r="AO42" i="8" s="1"/>
  <c r="AL42" i="8"/>
  <c r="AM42" i="8" s="1"/>
  <c r="AK42" i="8"/>
  <c r="AN41" i="8"/>
  <c r="AO41" i="8" s="1"/>
  <c r="AL41" i="8"/>
  <c r="AK41" i="8"/>
  <c r="AN40" i="8"/>
  <c r="AL40" i="8"/>
  <c r="AK40" i="8"/>
  <c r="AN39" i="8"/>
  <c r="AO39" i="8" s="1"/>
  <c r="AL39" i="8"/>
  <c r="AK39" i="8"/>
  <c r="AN38" i="8"/>
  <c r="AO38" i="8" s="1"/>
  <c r="AL38" i="8"/>
  <c r="AM38" i="8" s="1"/>
  <c r="AK38" i="8"/>
  <c r="AN37" i="8"/>
  <c r="AO37" i="8" s="1"/>
  <c r="AL37" i="8"/>
  <c r="AP37" i="8" s="1"/>
  <c r="AK37" i="8"/>
  <c r="AN36" i="8"/>
  <c r="AO36" i="8" s="1"/>
  <c r="AL36" i="8"/>
  <c r="AM36" i="8" s="1"/>
  <c r="AK36" i="8"/>
  <c r="AN33" i="8"/>
  <c r="AO33" i="8" s="1"/>
  <c r="AF53" i="8"/>
  <c r="AG53" i="8" s="1"/>
  <c r="AD53" i="8"/>
  <c r="AE53" i="8" s="1"/>
  <c r="AC53" i="8"/>
  <c r="AF52" i="8"/>
  <c r="AG52" i="8" s="1"/>
  <c r="AD52" i="8"/>
  <c r="AE52" i="8" s="1"/>
  <c r="AC52" i="8"/>
  <c r="AF51" i="8"/>
  <c r="AG51" i="8" s="1"/>
  <c r="AD51" i="8"/>
  <c r="AC51" i="8"/>
  <c r="AF50" i="8"/>
  <c r="AG50" i="8" s="1"/>
  <c r="AD50" i="8"/>
  <c r="AC50" i="8"/>
  <c r="AF49" i="8"/>
  <c r="AG49" i="8" s="1"/>
  <c r="AD49" i="8"/>
  <c r="AC49" i="8"/>
  <c r="AF48" i="8"/>
  <c r="AG48" i="8" s="1"/>
  <c r="AD48" i="8"/>
  <c r="AC48" i="8"/>
  <c r="AF47" i="8"/>
  <c r="AG47" i="8" s="1"/>
  <c r="AD47" i="8"/>
  <c r="AE47" i="8" s="1"/>
  <c r="AC47" i="8"/>
  <c r="AF46" i="8"/>
  <c r="AG46" i="8" s="1"/>
  <c r="AD46" i="8"/>
  <c r="AC46" i="8"/>
  <c r="AF45" i="8"/>
  <c r="AG45" i="8" s="1"/>
  <c r="AD45" i="8"/>
  <c r="AE45" i="8" s="1"/>
  <c r="AC45" i="8"/>
  <c r="AF44" i="8"/>
  <c r="AG44" i="8" s="1"/>
  <c r="AD44" i="8"/>
  <c r="AE44" i="8" s="1"/>
  <c r="AC44" i="8"/>
  <c r="AF43" i="8"/>
  <c r="AG43" i="8" s="1"/>
  <c r="AD43" i="8"/>
  <c r="AC43" i="8"/>
  <c r="AF42" i="8"/>
  <c r="AG42" i="8" s="1"/>
  <c r="AD42" i="8"/>
  <c r="AE42" i="8" s="1"/>
  <c r="AC42" i="8"/>
  <c r="AF41" i="8"/>
  <c r="AG41" i="8" s="1"/>
  <c r="AD41" i="8"/>
  <c r="AC41" i="8"/>
  <c r="AF40" i="8"/>
  <c r="AG40" i="8" s="1"/>
  <c r="AD40" i="8"/>
  <c r="AE40" i="8" s="1"/>
  <c r="AC40" i="8"/>
  <c r="AF39" i="8"/>
  <c r="AG39" i="8" s="1"/>
  <c r="AD39" i="8"/>
  <c r="AC39" i="8"/>
  <c r="AF38" i="8"/>
  <c r="AG38" i="8" s="1"/>
  <c r="AD38" i="8"/>
  <c r="AC38" i="8"/>
  <c r="AF37" i="8"/>
  <c r="AG37" i="8" s="1"/>
  <c r="AD37" i="8"/>
  <c r="AC37" i="8"/>
  <c r="AF36" i="8"/>
  <c r="AG36" i="8" s="1"/>
  <c r="K4" i="8" s="1"/>
  <c r="AD36" i="8"/>
  <c r="I4" i="8" s="1"/>
  <c r="AC36" i="8"/>
  <c r="AF35" i="8"/>
  <c r="AG35" i="8" s="1"/>
  <c r="AD35" i="8"/>
  <c r="AD34" i="8"/>
  <c r="AF33" i="8"/>
  <c r="AG33" i="8" s="1"/>
  <c r="AD33" i="8"/>
  <c r="AD32" i="8"/>
  <c r="AD31" i="8"/>
  <c r="AD30" i="8"/>
  <c r="AD29" i="8"/>
  <c r="AD28" i="8"/>
  <c r="AD27" i="8"/>
  <c r="AF26" i="8"/>
  <c r="AG26" i="8" s="1"/>
  <c r="AD26" i="8"/>
  <c r="AD25" i="8"/>
  <c r="AD24" i="8"/>
  <c r="U53" i="8"/>
  <c r="U52" i="8"/>
  <c r="U51" i="8"/>
  <c r="U50" i="8"/>
  <c r="U49" i="8"/>
  <c r="U48" i="8"/>
  <c r="N48" i="8" s="1"/>
  <c r="U47" i="8"/>
  <c r="U46" i="8"/>
  <c r="U45" i="8"/>
  <c r="U44" i="8"/>
  <c r="U43" i="8"/>
  <c r="N43" i="8" s="1"/>
  <c r="U42" i="8"/>
  <c r="U41" i="8"/>
  <c r="U40" i="8"/>
  <c r="N40" i="8" s="1"/>
  <c r="U39" i="8"/>
  <c r="U38" i="8"/>
  <c r="U37" i="8"/>
  <c r="U36" i="8"/>
  <c r="X53" i="8"/>
  <c r="Y53" i="8" s="1"/>
  <c r="X52" i="8"/>
  <c r="Y52" i="8" s="1"/>
  <c r="X51" i="8"/>
  <c r="Y51" i="8" s="1"/>
  <c r="X50" i="8"/>
  <c r="Y50" i="8" s="1"/>
  <c r="X49" i="8"/>
  <c r="Y49" i="8" s="1"/>
  <c r="X48" i="8"/>
  <c r="Y48" i="8" s="1"/>
  <c r="X47" i="8"/>
  <c r="Y47" i="8" s="1"/>
  <c r="X46" i="8"/>
  <c r="Y46" i="8" s="1"/>
  <c r="X45" i="8"/>
  <c r="Y45" i="8" s="1"/>
  <c r="X44" i="8"/>
  <c r="Y44" i="8" s="1"/>
  <c r="X43" i="8"/>
  <c r="Y43" i="8" s="1"/>
  <c r="X42" i="8"/>
  <c r="Y42" i="8" s="1"/>
  <c r="X41" i="8"/>
  <c r="Y41" i="8" s="1"/>
  <c r="X40" i="8"/>
  <c r="Y40" i="8" s="1"/>
  <c r="X39" i="8"/>
  <c r="Y39" i="8" s="1"/>
  <c r="X38" i="8"/>
  <c r="Y38" i="8" s="1"/>
  <c r="X37" i="8"/>
  <c r="Y37" i="8" s="1"/>
  <c r="X36" i="8"/>
  <c r="Y36" i="8" s="1"/>
  <c r="V53" i="8"/>
  <c r="V52" i="8"/>
  <c r="V51" i="8"/>
  <c r="V50" i="8"/>
  <c r="V49" i="8"/>
  <c r="V48" i="8"/>
  <c r="W48" i="8" s="1"/>
  <c r="V47" i="8"/>
  <c r="V46" i="8"/>
  <c r="V45" i="8"/>
  <c r="V44" i="8"/>
  <c r="V43" i="8"/>
  <c r="W43" i="8" s="1"/>
  <c r="V42" i="8"/>
  <c r="V41" i="8"/>
  <c r="V40" i="8"/>
  <c r="W40" i="8" s="1"/>
  <c r="V39" i="8"/>
  <c r="V38" i="8"/>
  <c r="V37" i="8"/>
  <c r="V36" i="8"/>
  <c r="V35" i="8"/>
  <c r="V34" i="8"/>
  <c r="V33" i="8"/>
  <c r="V32" i="8"/>
  <c r="V31" i="8"/>
  <c r="V30" i="8"/>
  <c r="V29" i="8"/>
  <c r="V28" i="8"/>
  <c r="V27" i="8"/>
  <c r="V26" i="8"/>
  <c r="V25" i="8"/>
  <c r="V24" i="8"/>
  <c r="V23" i="8"/>
  <c r="V22" i="8"/>
  <c r="V21" i="8"/>
  <c r="V20" i="8"/>
  <c r="X19" i="8"/>
  <c r="X18" i="8"/>
  <c r="I3" i="8" l="1"/>
  <c r="H4" i="8"/>
  <c r="AP49" i="8"/>
  <c r="B43" i="8"/>
  <c r="H43" i="8" s="1"/>
  <c r="B40" i="8"/>
  <c r="H40" i="8" s="1"/>
  <c r="AP41" i="8"/>
  <c r="AP53" i="8"/>
  <c r="W36" i="8"/>
  <c r="AA36" i="8" s="1"/>
  <c r="C36" i="8"/>
  <c r="O36" i="8"/>
  <c r="B36" i="8"/>
  <c r="N36" i="8"/>
  <c r="AP46" i="8"/>
  <c r="B49" i="8"/>
  <c r="N49" i="8"/>
  <c r="B47" i="8"/>
  <c r="N47" i="8"/>
  <c r="W37" i="8"/>
  <c r="C37" i="8"/>
  <c r="O37" i="8"/>
  <c r="E45" i="8"/>
  <c r="Q45" i="8"/>
  <c r="B51" i="8"/>
  <c r="N51" i="8"/>
  <c r="E44" i="8"/>
  <c r="Q44" i="8"/>
  <c r="W51" i="8"/>
  <c r="C51" i="8"/>
  <c r="O51" i="8"/>
  <c r="N39" i="8"/>
  <c r="B39" i="8"/>
  <c r="W52" i="8"/>
  <c r="AA52" i="8" s="1"/>
  <c r="C52" i="8"/>
  <c r="O52" i="8"/>
  <c r="E46" i="8"/>
  <c r="Q46" i="8"/>
  <c r="B52" i="8"/>
  <c r="N52" i="8"/>
  <c r="B37" i="8"/>
  <c r="N37" i="8"/>
  <c r="W50" i="8"/>
  <c r="C50" i="8"/>
  <c r="O50" i="8"/>
  <c r="B41" i="8"/>
  <c r="N41" i="8"/>
  <c r="B48" i="8"/>
  <c r="H48" i="8" s="1"/>
  <c r="E41" i="8"/>
  <c r="Q41" i="8"/>
  <c r="W49" i="8"/>
  <c r="AA49" i="8" s="1"/>
  <c r="O49" i="8"/>
  <c r="C49" i="8"/>
  <c r="N50" i="8"/>
  <c r="B50" i="8"/>
  <c r="W41" i="8"/>
  <c r="AA41" i="8" s="1"/>
  <c r="C41" i="8"/>
  <c r="O41" i="8"/>
  <c r="W42" i="8"/>
  <c r="AA42" i="8" s="1"/>
  <c r="C42" i="8"/>
  <c r="O42" i="8"/>
  <c r="E36" i="8"/>
  <c r="Q36" i="8"/>
  <c r="B42" i="8"/>
  <c r="N42" i="8"/>
  <c r="W38" i="8"/>
  <c r="AA38" i="8" s="1"/>
  <c r="O38" i="8"/>
  <c r="C38" i="8"/>
  <c r="W53" i="8"/>
  <c r="AA53" i="8" s="1"/>
  <c r="O53" i="8"/>
  <c r="C53" i="8"/>
  <c r="Q37" i="8"/>
  <c r="E37" i="8"/>
  <c r="W47" i="8"/>
  <c r="AA47" i="8" s="1"/>
  <c r="C47" i="8"/>
  <c r="O47" i="8"/>
  <c r="W44" i="8"/>
  <c r="O44" i="8"/>
  <c r="C44" i="8"/>
  <c r="E38" i="8"/>
  <c r="Q38" i="8"/>
  <c r="E50" i="8"/>
  <c r="Q50" i="8"/>
  <c r="B44" i="8"/>
  <c r="N44" i="8"/>
  <c r="Q53" i="8"/>
  <c r="E53" i="8"/>
  <c r="E42" i="8"/>
  <c r="Q42" i="8"/>
  <c r="Q49" i="8"/>
  <c r="E49" i="8"/>
  <c r="W45" i="8"/>
  <c r="C45" i="8"/>
  <c r="O45" i="8"/>
  <c r="E39" i="8"/>
  <c r="Q39" i="8"/>
  <c r="E51" i="8"/>
  <c r="Q51" i="8"/>
  <c r="N45" i="8"/>
  <c r="B45" i="8"/>
  <c r="B38" i="8"/>
  <c r="N38" i="8"/>
  <c r="W39" i="8"/>
  <c r="C39" i="8"/>
  <c r="O39" i="8"/>
  <c r="B53" i="8"/>
  <c r="N53" i="8"/>
  <c r="W46" i="8"/>
  <c r="AA46" i="8" s="1"/>
  <c r="C46" i="8"/>
  <c r="O46" i="8"/>
  <c r="E52" i="8"/>
  <c r="Q52" i="8"/>
  <c r="B46" i="8"/>
  <c r="N46" i="8"/>
  <c r="AM40" i="8"/>
  <c r="C40" i="8"/>
  <c r="O40" i="8"/>
  <c r="E43" i="8"/>
  <c r="Q43" i="8"/>
  <c r="C43" i="8"/>
  <c r="O43" i="8"/>
  <c r="Q48" i="8"/>
  <c r="E48" i="8"/>
  <c r="AM48" i="8"/>
  <c r="AQ48" i="8" s="1"/>
  <c r="C48" i="8"/>
  <c r="O48" i="8"/>
  <c r="AH50" i="8"/>
  <c r="AL35" i="8"/>
  <c r="C35" i="8" s="1"/>
  <c r="AK35" i="8"/>
  <c r="AQ36" i="8"/>
  <c r="AQ52" i="8"/>
  <c r="AL29" i="8"/>
  <c r="AP29" i="8" s="1"/>
  <c r="AK29" i="8"/>
  <c r="AL17" i="8"/>
  <c r="O17" i="8" s="1"/>
  <c r="O24" i="8"/>
  <c r="O26" i="8"/>
  <c r="O20" i="8"/>
  <c r="O32" i="8"/>
  <c r="AH43" i="8"/>
  <c r="AI47" i="8"/>
  <c r="AH51" i="8"/>
  <c r="W17" i="8"/>
  <c r="W29" i="8"/>
  <c r="AH49" i="8"/>
  <c r="AI53" i="8"/>
  <c r="W20" i="8"/>
  <c r="C20" i="8"/>
  <c r="W32" i="8"/>
  <c r="C32" i="8"/>
  <c r="W12" i="8"/>
  <c r="W31" i="8"/>
  <c r="W21" i="8"/>
  <c r="W33" i="8"/>
  <c r="AH39" i="8"/>
  <c r="W14" i="8"/>
  <c r="W30" i="8"/>
  <c r="W23" i="8"/>
  <c r="W35" i="8"/>
  <c r="W24" i="8"/>
  <c r="C24" i="8"/>
  <c r="W16" i="8"/>
  <c r="W22" i="8"/>
  <c r="W25" i="8"/>
  <c r="AQ38" i="8"/>
  <c r="W34" i="8"/>
  <c r="W26" i="8"/>
  <c r="C26" i="8"/>
  <c r="W27" i="8"/>
  <c r="W15" i="8"/>
  <c r="W28" i="8"/>
  <c r="AP39" i="8"/>
  <c r="AP36" i="8"/>
  <c r="AH41" i="8"/>
  <c r="AH48" i="8"/>
  <c r="AP44" i="8"/>
  <c r="AH38" i="8"/>
  <c r="AI45" i="8"/>
  <c r="AE38" i="8"/>
  <c r="AI38" i="8" s="1"/>
  <c r="AH45" i="8"/>
  <c r="AQ42" i="8"/>
  <c r="AP45" i="8"/>
  <c r="AH46" i="8"/>
  <c r="AE50" i="8"/>
  <c r="AI50" i="8" s="1"/>
  <c r="AH37" i="8"/>
  <c r="AI44" i="8"/>
  <c r="AP51" i="8"/>
  <c r="AQ45" i="8"/>
  <c r="AI42" i="8"/>
  <c r="AI52" i="8"/>
  <c r="AP40" i="8"/>
  <c r="AH52" i="8"/>
  <c r="AH40" i="8"/>
  <c r="AM44" i="8"/>
  <c r="AQ44" i="8" s="1"/>
  <c r="AI40" i="8"/>
  <c r="AE41" i="8"/>
  <c r="AI41" i="8" s="1"/>
  <c r="AH53" i="8"/>
  <c r="AP47" i="8"/>
  <c r="AP50" i="8"/>
  <c r="AP38" i="8"/>
  <c r="AM51" i="8"/>
  <c r="AQ51" i="8" s="1"/>
  <c r="AH42" i="8"/>
  <c r="AP43" i="8"/>
  <c r="AP48" i="8"/>
  <c r="AL23" i="8"/>
  <c r="AP23" i="8" s="1"/>
  <c r="AK23" i="8"/>
  <c r="AL14" i="8"/>
  <c r="AM14" i="8" s="1"/>
  <c r="AN24" i="8"/>
  <c r="AO24" i="8" s="1"/>
  <c r="AH36" i="8"/>
  <c r="AB72" i="8"/>
  <c r="AD15" i="8"/>
  <c r="AH15" i="8" s="1"/>
  <c r="AK17" i="8"/>
  <c r="AF12" i="8"/>
  <c r="AG12" i="8" s="1"/>
  <c r="AF20" i="8"/>
  <c r="AG20" i="8" s="1"/>
  <c r="AF27" i="8"/>
  <c r="AG27" i="8" s="1"/>
  <c r="AN17" i="8"/>
  <c r="AO17" i="8" s="1"/>
  <c r="AL30" i="8"/>
  <c r="AM30" i="8" s="1"/>
  <c r="AQ30" i="8" s="1"/>
  <c r="AF14" i="8"/>
  <c r="AG14" i="8" s="1"/>
  <c r="AF21" i="8"/>
  <c r="AG21" i="8" s="1"/>
  <c r="AF29" i="8"/>
  <c r="AG29" i="8" s="1"/>
  <c r="AK20" i="8"/>
  <c r="AK26" i="8"/>
  <c r="AK32" i="8"/>
  <c r="AF23" i="8"/>
  <c r="AG23" i="8" s="1"/>
  <c r="AF30" i="8"/>
  <c r="AG30" i="8" s="1"/>
  <c r="AN20" i="8"/>
  <c r="AO20" i="8" s="1"/>
  <c r="AN26" i="8"/>
  <c r="AO26" i="8" s="1"/>
  <c r="AN32" i="8"/>
  <c r="AO32" i="8" s="1"/>
  <c r="AF17" i="8"/>
  <c r="AG17" i="8" s="1"/>
  <c r="AF24" i="8"/>
  <c r="AG24" i="8" s="1"/>
  <c r="AN14" i="8"/>
  <c r="AO14" i="8" s="1"/>
  <c r="AL21" i="8"/>
  <c r="AP21" i="8" s="1"/>
  <c r="AL27" i="8"/>
  <c r="AP27" i="8" s="1"/>
  <c r="AL33" i="8"/>
  <c r="AP33" i="8" s="1"/>
  <c r="AF32" i="8"/>
  <c r="AG32" i="8" s="1"/>
  <c r="AF18" i="8"/>
  <c r="AG18" i="8" s="1"/>
  <c r="AM35" i="8"/>
  <c r="AQ35" i="8" s="1"/>
  <c r="AM19" i="8"/>
  <c r="AM32" i="8"/>
  <c r="AM20" i="8"/>
  <c r="AM13" i="8"/>
  <c r="AM26" i="8"/>
  <c r="AQ50" i="8"/>
  <c r="AO40" i="8"/>
  <c r="AK13" i="8"/>
  <c r="AK16" i="8"/>
  <c r="AK19" i="8"/>
  <c r="AK22" i="8"/>
  <c r="AK25" i="8"/>
  <c r="AK28" i="8"/>
  <c r="AK31" i="8"/>
  <c r="AK34" i="8"/>
  <c r="AM37" i="8"/>
  <c r="AQ37" i="8" s="1"/>
  <c r="AO47" i="8"/>
  <c r="AQ47" i="8" s="1"/>
  <c r="AM49" i="8"/>
  <c r="AQ49" i="8" s="1"/>
  <c r="AP52" i="8"/>
  <c r="AL16" i="8"/>
  <c r="C16" i="8" s="1"/>
  <c r="AL22" i="8"/>
  <c r="C22" i="8" s="1"/>
  <c r="AL25" i="8"/>
  <c r="C25" i="8" s="1"/>
  <c r="AL31" i="8"/>
  <c r="C31" i="8" s="1"/>
  <c r="AL34" i="8"/>
  <c r="C34" i="8" s="1"/>
  <c r="AL28" i="8"/>
  <c r="C28" i="8" s="1"/>
  <c r="AM39" i="8"/>
  <c r="AQ39" i="8" s="1"/>
  <c r="AP42" i="8"/>
  <c r="AN13" i="8"/>
  <c r="AO13" i="8" s="1"/>
  <c r="AN19" i="8"/>
  <c r="AO19" i="8" s="1"/>
  <c r="AM46" i="8"/>
  <c r="AQ46" i="8" s="1"/>
  <c r="AK12" i="8"/>
  <c r="AK15" i="8"/>
  <c r="AK18" i="8"/>
  <c r="AK21" i="8"/>
  <c r="AK24" i="8"/>
  <c r="AK27" i="8"/>
  <c r="AK30" i="8"/>
  <c r="AK33" i="8"/>
  <c r="AM41" i="8"/>
  <c r="AQ41" i="8" s="1"/>
  <c r="AM53" i="8"/>
  <c r="AQ53" i="8" s="1"/>
  <c r="AM24" i="8"/>
  <c r="AM43" i="8"/>
  <c r="AL12" i="8"/>
  <c r="AL15" i="8"/>
  <c r="C15" i="8" s="1"/>
  <c r="AL18" i="8"/>
  <c r="AN12" i="8"/>
  <c r="AO12" i="8" s="1"/>
  <c r="AE23" i="8"/>
  <c r="AE17" i="8"/>
  <c r="AE25" i="8"/>
  <c r="AE31" i="8"/>
  <c r="AH33" i="8"/>
  <c r="AE33" i="8"/>
  <c r="AI33" i="8" s="1"/>
  <c r="AE29" i="8"/>
  <c r="AE24" i="8"/>
  <c r="AE32" i="8"/>
  <c r="AH26" i="8"/>
  <c r="AE26" i="8"/>
  <c r="AI26" i="8" s="1"/>
  <c r="AE20" i="8"/>
  <c r="AE27" i="8"/>
  <c r="AE34" i="8"/>
  <c r="AH35" i="8"/>
  <c r="AE35" i="8"/>
  <c r="AI35" i="8" s="1"/>
  <c r="AE22" i="8"/>
  <c r="AE30" i="8"/>
  <c r="AE18" i="8"/>
  <c r="AE14" i="8"/>
  <c r="AE21" i="8"/>
  <c r="AE28" i="8"/>
  <c r="AC16" i="8"/>
  <c r="AD16" i="8"/>
  <c r="AH47" i="8"/>
  <c r="AE39" i="8"/>
  <c r="AI39" i="8" s="1"/>
  <c r="AE51" i="8"/>
  <c r="AI51" i="8" s="1"/>
  <c r="AC22" i="8"/>
  <c r="AC25" i="8"/>
  <c r="AC28" i="8"/>
  <c r="AC34" i="8"/>
  <c r="AE37" i="8"/>
  <c r="AI37" i="8" s="1"/>
  <c r="AE49" i="8"/>
  <c r="AI49" i="8" s="1"/>
  <c r="AD13" i="8"/>
  <c r="AF22" i="8"/>
  <c r="AG22" i="8" s="1"/>
  <c r="AF25" i="8"/>
  <c r="AG25" i="8" s="1"/>
  <c r="AF28" i="8"/>
  <c r="AG28" i="8" s="1"/>
  <c r="AF31" i="8"/>
  <c r="AG31" i="8" s="1"/>
  <c r="AF34" i="8"/>
  <c r="AG34" i="8" s="1"/>
  <c r="AE46" i="8"/>
  <c r="AI46" i="8" s="1"/>
  <c r="AC15" i="8"/>
  <c r="AC18" i="8"/>
  <c r="AC24" i="8"/>
  <c r="AC30" i="8"/>
  <c r="AC33" i="8"/>
  <c r="AH44" i="8"/>
  <c r="AC13" i="8"/>
  <c r="AC19" i="8"/>
  <c r="AC31" i="8"/>
  <c r="AD19" i="8"/>
  <c r="AC12" i="8"/>
  <c r="AC21" i="8"/>
  <c r="AC27" i="8"/>
  <c r="AD12" i="8"/>
  <c r="AE36" i="8"/>
  <c r="AE48" i="8"/>
  <c r="AI48" i="8" s="1"/>
  <c r="AE43" i="8"/>
  <c r="AI43" i="8" s="1"/>
  <c r="AC14" i="8"/>
  <c r="AC17" i="8"/>
  <c r="AC20" i="8"/>
  <c r="AC23" i="8"/>
  <c r="AC26" i="8"/>
  <c r="AC29" i="8"/>
  <c r="AC32" i="8"/>
  <c r="AC35" i="8"/>
  <c r="AA51" i="8"/>
  <c r="AA39" i="8"/>
  <c r="AA43" i="8"/>
  <c r="AA50" i="8"/>
  <c r="AA45" i="8"/>
  <c r="U18" i="8"/>
  <c r="AA48" i="8"/>
  <c r="Z43" i="8"/>
  <c r="Z44" i="8"/>
  <c r="Z46" i="8"/>
  <c r="AA40" i="8"/>
  <c r="Z42" i="8"/>
  <c r="U30" i="8"/>
  <c r="Z47" i="8"/>
  <c r="Z36" i="8"/>
  <c r="Z48" i="8"/>
  <c r="Z45" i="8"/>
  <c r="Z49" i="8"/>
  <c r="Z38" i="8"/>
  <c r="Z50" i="8"/>
  <c r="Z39" i="8"/>
  <c r="Z51" i="8"/>
  <c r="Z37" i="8"/>
  <c r="Z40" i="8"/>
  <c r="Z52" i="8"/>
  <c r="Z41" i="8"/>
  <c r="Z53" i="8"/>
  <c r="U31" i="8"/>
  <c r="U21" i="8"/>
  <c r="N21" i="8" s="1"/>
  <c r="U20" i="8"/>
  <c r="N20" i="8" s="1"/>
  <c r="U32" i="8"/>
  <c r="N32" i="8" s="1"/>
  <c r="U22" i="8"/>
  <c r="N22" i="8" s="1"/>
  <c r="U34" i="8"/>
  <c r="N34" i="8" s="1"/>
  <c r="U23" i="8"/>
  <c r="U35" i="8"/>
  <c r="U33" i="8"/>
  <c r="U12" i="8"/>
  <c r="N12" i="8" s="1"/>
  <c r="U24" i="8"/>
  <c r="N24" i="8" s="1"/>
  <c r="X20" i="8"/>
  <c r="Y20" i="8" s="1"/>
  <c r="U13" i="8"/>
  <c r="U25" i="8"/>
  <c r="N25" i="8" s="1"/>
  <c r="X26" i="8"/>
  <c r="Z26" i="8" s="1"/>
  <c r="U14" i="8"/>
  <c r="U26" i="8"/>
  <c r="N26" i="8" s="1"/>
  <c r="U19" i="8"/>
  <c r="X30" i="8"/>
  <c r="Z30" i="8" s="1"/>
  <c r="U15" i="8"/>
  <c r="N15" i="8" s="1"/>
  <c r="U27" i="8"/>
  <c r="N27" i="8" s="1"/>
  <c r="X31" i="8"/>
  <c r="Z31" i="8" s="1"/>
  <c r="U16" i="8"/>
  <c r="N16" i="8" s="1"/>
  <c r="U28" i="8"/>
  <c r="X35" i="8"/>
  <c r="Y35" i="8" s="1"/>
  <c r="Q35" i="8" s="1"/>
  <c r="U17" i="8"/>
  <c r="N17" i="8" s="1"/>
  <c r="U29" i="8"/>
  <c r="X32" i="8"/>
  <c r="Y32" i="8" s="1"/>
  <c r="X14" i="8"/>
  <c r="Y14" i="8" s="1"/>
  <c r="V18" i="8"/>
  <c r="V19" i="8"/>
  <c r="X22" i="8"/>
  <c r="X34" i="8"/>
  <c r="Z34" i="8" s="1"/>
  <c r="X21" i="8"/>
  <c r="X23" i="8"/>
  <c r="Y23" i="8" s="1"/>
  <c r="X33" i="8"/>
  <c r="Z33" i="8" s="1"/>
  <c r="X12" i="8"/>
  <c r="Y12" i="8" s="1"/>
  <c r="X24" i="8"/>
  <c r="Y24" i="8" s="1"/>
  <c r="X13" i="8"/>
  <c r="X25" i="8"/>
  <c r="X27" i="8"/>
  <c r="Y27" i="8" s="1"/>
  <c r="X16" i="8"/>
  <c r="Y16" i="8" s="1"/>
  <c r="Q16" i="8" s="1"/>
  <c r="X28" i="8"/>
  <c r="X15" i="8"/>
  <c r="Y15" i="8" s="1"/>
  <c r="Q15" i="8" s="1"/>
  <c r="X17" i="8"/>
  <c r="X29" i="8"/>
  <c r="Z29" i="8" s="1"/>
  <c r="Y18" i="8"/>
  <c r="Y19" i="8"/>
  <c r="V13" i="8"/>
  <c r="T72" i="8"/>
  <c r="H3" i="8" l="1"/>
  <c r="AI36" i="8"/>
  <c r="M4" i="8" s="1"/>
  <c r="J4" i="8"/>
  <c r="J3" i="8"/>
  <c r="L4" i="8"/>
  <c r="H5" i="8"/>
  <c r="H6" i="8" s="1"/>
  <c r="AP35" i="8"/>
  <c r="C12" i="8"/>
  <c r="I5" i="8"/>
  <c r="I6" i="8" s="1"/>
  <c r="K5" i="8"/>
  <c r="K6" i="8" s="1"/>
  <c r="I49" i="8"/>
  <c r="I53" i="8"/>
  <c r="K37" i="8"/>
  <c r="O19" i="8"/>
  <c r="O35" i="8"/>
  <c r="K53" i="8"/>
  <c r="Q47" i="8"/>
  <c r="E47" i="8"/>
  <c r="B35" i="8"/>
  <c r="H45" i="8"/>
  <c r="K42" i="8"/>
  <c r="I51" i="8"/>
  <c r="I38" i="8"/>
  <c r="I50" i="8"/>
  <c r="I37" i="8"/>
  <c r="G41" i="8"/>
  <c r="S41" i="8"/>
  <c r="G38" i="8"/>
  <c r="S38" i="8"/>
  <c r="F52" i="8"/>
  <c r="R52" i="8"/>
  <c r="G36" i="8"/>
  <c r="S36" i="8"/>
  <c r="H46" i="8"/>
  <c r="H38" i="8"/>
  <c r="D44" i="8"/>
  <c r="P44" i="8"/>
  <c r="H50" i="8"/>
  <c r="D50" i="8"/>
  <c r="P50" i="8"/>
  <c r="P37" i="8"/>
  <c r="D37" i="8"/>
  <c r="K52" i="8"/>
  <c r="H37" i="8"/>
  <c r="D51" i="8"/>
  <c r="P51" i="8"/>
  <c r="H47" i="8"/>
  <c r="S47" i="8"/>
  <c r="G47" i="8"/>
  <c r="F51" i="8"/>
  <c r="R51" i="8"/>
  <c r="H42" i="8"/>
  <c r="F41" i="8"/>
  <c r="R41" i="8"/>
  <c r="I46" i="8"/>
  <c r="K51" i="8"/>
  <c r="I47" i="8"/>
  <c r="P49" i="8"/>
  <c r="D49" i="8"/>
  <c r="H52" i="8"/>
  <c r="K44" i="8"/>
  <c r="H49" i="8"/>
  <c r="R37" i="8"/>
  <c r="F37" i="8"/>
  <c r="O18" i="8"/>
  <c r="D3" i="9"/>
  <c r="S53" i="8"/>
  <c r="G53" i="8"/>
  <c r="G50" i="8"/>
  <c r="S50" i="8"/>
  <c r="D46" i="8"/>
  <c r="P46" i="8"/>
  <c r="H44" i="8"/>
  <c r="P47" i="8"/>
  <c r="D47" i="8"/>
  <c r="K36" i="8"/>
  <c r="K39" i="8"/>
  <c r="K41" i="8"/>
  <c r="K46" i="8"/>
  <c r="H51" i="8"/>
  <c r="R47" i="8"/>
  <c r="F47" i="8"/>
  <c r="F46" i="8"/>
  <c r="R46" i="8"/>
  <c r="R49" i="8"/>
  <c r="F49" i="8"/>
  <c r="F44" i="8"/>
  <c r="R44" i="8"/>
  <c r="AA44" i="8"/>
  <c r="H53" i="8"/>
  <c r="K50" i="8"/>
  <c r="I42" i="8"/>
  <c r="H36" i="8"/>
  <c r="D41" i="8"/>
  <c r="P41" i="8"/>
  <c r="F39" i="8"/>
  <c r="R39" i="8"/>
  <c r="I45" i="8"/>
  <c r="D42" i="8"/>
  <c r="P42" i="8"/>
  <c r="I52" i="8"/>
  <c r="K45" i="8"/>
  <c r="G51" i="8"/>
  <c r="S51" i="8"/>
  <c r="N18" i="8"/>
  <c r="C3" i="9"/>
  <c r="G46" i="8"/>
  <c r="S46" i="8"/>
  <c r="G45" i="8"/>
  <c r="S45" i="8"/>
  <c r="S49" i="8"/>
  <c r="G49" i="8"/>
  <c r="S42" i="8"/>
  <c r="G42" i="8"/>
  <c r="I39" i="8"/>
  <c r="D45" i="8"/>
  <c r="P45" i="8"/>
  <c r="K38" i="8"/>
  <c r="H41" i="8"/>
  <c r="D52" i="8"/>
  <c r="P52" i="8"/>
  <c r="I36" i="8"/>
  <c r="F42" i="8"/>
  <c r="R42" i="8"/>
  <c r="D38" i="8"/>
  <c r="P38" i="8"/>
  <c r="G52" i="8"/>
  <c r="S52" i="8"/>
  <c r="F50" i="8"/>
  <c r="R50" i="8"/>
  <c r="F38" i="8"/>
  <c r="R38" i="8"/>
  <c r="F45" i="8"/>
  <c r="R45" i="8"/>
  <c r="R53" i="8"/>
  <c r="F53" i="8"/>
  <c r="F36" i="8"/>
  <c r="R36" i="8"/>
  <c r="AA37" i="8"/>
  <c r="G39" i="8"/>
  <c r="S39" i="8"/>
  <c r="D39" i="8"/>
  <c r="P39" i="8"/>
  <c r="K49" i="8"/>
  <c r="I44" i="8"/>
  <c r="P53" i="8"/>
  <c r="D53" i="8"/>
  <c r="I41" i="8"/>
  <c r="H39" i="8"/>
  <c r="D36" i="8"/>
  <c r="P36" i="8"/>
  <c r="C4" i="9"/>
  <c r="F40" i="8"/>
  <c r="R40" i="8"/>
  <c r="AQ40" i="8"/>
  <c r="E40" i="8"/>
  <c r="Q40" i="8"/>
  <c r="I40" i="8"/>
  <c r="D40" i="8"/>
  <c r="P40" i="8"/>
  <c r="F43" i="8"/>
  <c r="R43" i="8"/>
  <c r="I43" i="8"/>
  <c r="AQ43" i="8"/>
  <c r="P43" i="8"/>
  <c r="D43" i="8"/>
  <c r="K43" i="8"/>
  <c r="S48" i="8"/>
  <c r="G48" i="8"/>
  <c r="I48" i="8"/>
  <c r="R48" i="8"/>
  <c r="F48" i="8"/>
  <c r="D48" i="8"/>
  <c r="P48" i="8"/>
  <c r="K48" i="8"/>
  <c r="Q27" i="8"/>
  <c r="AP24" i="8"/>
  <c r="Q24" i="8"/>
  <c r="C17" i="8"/>
  <c r="I17" i="8" s="1"/>
  <c r="Q12" i="8"/>
  <c r="Q20" i="8"/>
  <c r="AM17" i="8"/>
  <c r="P17" i="8" s="1"/>
  <c r="O29" i="8"/>
  <c r="I20" i="8"/>
  <c r="AM29" i="8"/>
  <c r="AQ29" i="8" s="1"/>
  <c r="I32" i="8"/>
  <c r="I26" i="8"/>
  <c r="C29" i="8"/>
  <c r="Q14" i="8"/>
  <c r="Q23" i="8"/>
  <c r="B29" i="8"/>
  <c r="N29" i="8"/>
  <c r="B13" i="8"/>
  <c r="N13" i="8"/>
  <c r="B31" i="8"/>
  <c r="N31" i="8"/>
  <c r="N35" i="8"/>
  <c r="B28" i="8"/>
  <c r="N28" i="8"/>
  <c r="B30" i="8"/>
  <c r="N30" i="8"/>
  <c r="B33" i="8"/>
  <c r="N33" i="8"/>
  <c r="I24" i="8"/>
  <c r="B23" i="8"/>
  <c r="N23" i="8"/>
  <c r="E19" i="8"/>
  <c r="Q19" i="8"/>
  <c r="I35" i="8"/>
  <c r="E18" i="8"/>
  <c r="Q18" i="8"/>
  <c r="B19" i="8"/>
  <c r="N19" i="8"/>
  <c r="O16" i="8"/>
  <c r="I16" i="8" s="1"/>
  <c r="Q32" i="8"/>
  <c r="B14" i="8"/>
  <c r="N14" i="8"/>
  <c r="P24" i="8"/>
  <c r="O33" i="8"/>
  <c r="C30" i="8"/>
  <c r="O31" i="8"/>
  <c r="I31" i="8" s="1"/>
  <c r="O30" i="8"/>
  <c r="O14" i="8"/>
  <c r="O27" i="8"/>
  <c r="P32" i="8"/>
  <c r="O34" i="8"/>
  <c r="I34" i="8" s="1"/>
  <c r="O23" i="8"/>
  <c r="P35" i="8"/>
  <c r="O22" i="8"/>
  <c r="I22" i="8" s="1"/>
  <c r="O28" i="8"/>
  <c r="I28" i="8" s="1"/>
  <c r="O15" i="8"/>
  <c r="I15" i="8" s="1"/>
  <c r="O12" i="8"/>
  <c r="C13" i="8"/>
  <c r="O13" i="8"/>
  <c r="P30" i="8"/>
  <c r="P26" i="8"/>
  <c r="O21" i="8"/>
  <c r="F33" i="8"/>
  <c r="R33" i="8"/>
  <c r="P14" i="8"/>
  <c r="O25" i="8"/>
  <c r="I25" i="8" s="1"/>
  <c r="D20" i="8"/>
  <c r="P20" i="8"/>
  <c r="B26" i="8"/>
  <c r="H26" i="8" s="1"/>
  <c r="B34" i="8"/>
  <c r="H34" i="8" s="1"/>
  <c r="B20" i="8"/>
  <c r="H20" i="8" s="1"/>
  <c r="B32" i="8"/>
  <c r="H32" i="8" s="1"/>
  <c r="B17" i="8"/>
  <c r="H17" i="8" s="1"/>
  <c r="C27" i="8"/>
  <c r="B22" i="8"/>
  <c r="H22" i="8" s="1"/>
  <c r="D30" i="8"/>
  <c r="D32" i="8"/>
  <c r="D14" i="8"/>
  <c r="AA27" i="8"/>
  <c r="E27" i="8"/>
  <c r="AA24" i="8"/>
  <c r="E24" i="8"/>
  <c r="B21" i="8"/>
  <c r="H21" i="8" s="1"/>
  <c r="AA16" i="8"/>
  <c r="E16" i="8"/>
  <c r="K16" i="8" s="1"/>
  <c r="E12" i="8"/>
  <c r="C33" i="8"/>
  <c r="AA14" i="8"/>
  <c r="E14" i="8"/>
  <c r="C14" i="8"/>
  <c r="Z19" i="8"/>
  <c r="C19" i="8"/>
  <c r="I19" i="8" s="1"/>
  <c r="AA20" i="8"/>
  <c r="E20" i="8"/>
  <c r="B24" i="8"/>
  <c r="H24" i="8" s="1"/>
  <c r="AI30" i="8"/>
  <c r="D24" i="8"/>
  <c r="C21" i="8"/>
  <c r="B25" i="8"/>
  <c r="H25" i="8" s="1"/>
  <c r="AA35" i="8"/>
  <c r="E35" i="8"/>
  <c r="K35" i="8" s="1"/>
  <c r="B12" i="8"/>
  <c r="H12" i="8" s="1"/>
  <c r="D26" i="8"/>
  <c r="AA32" i="8"/>
  <c r="E32" i="8"/>
  <c r="B16" i="8"/>
  <c r="H16" i="8" s="1"/>
  <c r="B27" i="8"/>
  <c r="H27" i="8" s="1"/>
  <c r="B18" i="8"/>
  <c r="D35" i="8"/>
  <c r="Z18" i="8"/>
  <c r="C18" i="8"/>
  <c r="AA23" i="8"/>
  <c r="E23" i="8"/>
  <c r="F29" i="8"/>
  <c r="AA15" i="8"/>
  <c r="E15" i="8"/>
  <c r="K15" i="8" s="1"/>
  <c r="B15" i="8"/>
  <c r="H15" i="8" s="1"/>
  <c r="C23" i="8"/>
  <c r="AM27" i="8"/>
  <c r="AQ27" i="8" s="1"/>
  <c r="AQ24" i="8"/>
  <c r="AM23" i="8"/>
  <c r="AQ23" i="8" s="1"/>
  <c r="AP20" i="8"/>
  <c r="AM33" i="8"/>
  <c r="AQ33" i="8" s="1"/>
  <c r="D4" i="9"/>
  <c r="AE15" i="8"/>
  <c r="AI15" i="8" s="1"/>
  <c r="F4" i="9"/>
  <c r="AI23" i="8"/>
  <c r="AH23" i="8"/>
  <c r="AH18" i="8"/>
  <c r="AI18" i="8"/>
  <c r="AH14" i="8"/>
  <c r="AP30" i="8"/>
  <c r="F30" i="8" s="1"/>
  <c r="AQ20" i="8"/>
  <c r="AI20" i="8"/>
  <c r="AH20" i="8"/>
  <c r="AI14" i="8"/>
  <c r="AI32" i="8"/>
  <c r="AP32" i="8"/>
  <c r="AH30" i="8"/>
  <c r="AH32" i="8"/>
  <c r="AH17" i="8"/>
  <c r="AM21" i="8"/>
  <c r="AQ21" i="8" s="1"/>
  <c r="AQ14" i="8"/>
  <c r="AQ32" i="8"/>
  <c r="AI24" i="8"/>
  <c r="AP14" i="8"/>
  <c r="AH24" i="8"/>
  <c r="AQ26" i="8"/>
  <c r="AP26" i="8"/>
  <c r="R26" i="8" s="1"/>
  <c r="AA12" i="8"/>
  <c r="AI21" i="8"/>
  <c r="AI27" i="8"/>
  <c r="AI29" i="8"/>
  <c r="AI17" i="8"/>
  <c r="AH21" i="8"/>
  <c r="AH27" i="8"/>
  <c r="AH29" i="8"/>
  <c r="R29" i="8" s="1"/>
  <c r="AP17" i="8"/>
  <c r="AP12" i="8"/>
  <c r="AM12" i="8"/>
  <c r="AP31" i="8"/>
  <c r="F31" i="8" s="1"/>
  <c r="AM31" i="8"/>
  <c r="AQ31" i="8" s="1"/>
  <c r="AQ19" i="8"/>
  <c r="AP15" i="8"/>
  <c r="AM15" i="8"/>
  <c r="AQ15" i="8" s="1"/>
  <c r="AM22" i="8"/>
  <c r="AQ22" i="8" s="1"/>
  <c r="AP22" i="8"/>
  <c r="AQ13" i="8"/>
  <c r="AM34" i="8"/>
  <c r="AQ34" i="8" s="1"/>
  <c r="AP34" i="8"/>
  <c r="F34" i="8" s="1"/>
  <c r="AP19" i="8"/>
  <c r="AP16" i="8"/>
  <c r="AM16" i="8"/>
  <c r="AQ16" i="8" s="1"/>
  <c r="AP18" i="8"/>
  <c r="AM18" i="8"/>
  <c r="AQ18" i="8" s="1"/>
  <c r="AP28" i="8"/>
  <c r="AM28" i="8"/>
  <c r="AQ28" i="8" s="1"/>
  <c r="AP25" i="8"/>
  <c r="AM25" i="8"/>
  <c r="AQ25" i="8" s="1"/>
  <c r="AP13" i="8"/>
  <c r="AH31" i="8"/>
  <c r="AH13" i="8"/>
  <c r="AE13" i="8"/>
  <c r="AI13" i="8" s="1"/>
  <c r="AH22" i="8"/>
  <c r="AH25" i="8"/>
  <c r="AI22" i="8"/>
  <c r="AI28" i="8"/>
  <c r="AI31" i="8"/>
  <c r="AI25" i="8"/>
  <c r="AH28" i="8"/>
  <c r="AH19" i="8"/>
  <c r="AE19" i="8"/>
  <c r="AI19" i="8" s="1"/>
  <c r="AH16" i="8"/>
  <c r="AE16" i="8"/>
  <c r="AI16" i="8" s="1"/>
  <c r="AI34" i="8"/>
  <c r="AH12" i="8"/>
  <c r="AE12" i="8"/>
  <c r="AH34" i="8"/>
  <c r="Z35" i="8"/>
  <c r="Z23" i="8"/>
  <c r="Z24" i="8"/>
  <c r="Z12" i="8"/>
  <c r="Z27" i="8"/>
  <c r="Y28" i="8"/>
  <c r="Q28" i="8" s="1"/>
  <c r="Y29" i="8"/>
  <c r="Q29" i="8" s="1"/>
  <c r="Y17" i="8"/>
  <c r="Q17" i="8" s="1"/>
  <c r="Z13" i="8"/>
  <c r="Z17" i="8"/>
  <c r="Y22" i="8"/>
  <c r="Q22" i="8" s="1"/>
  <c r="Z22" i="8"/>
  <c r="Z15" i="8"/>
  <c r="Y25" i="8"/>
  <c r="Q25" i="8" s="1"/>
  <c r="Z25" i="8"/>
  <c r="Z14" i="8"/>
  <c r="Z32" i="8"/>
  <c r="L3" i="8" s="1"/>
  <c r="Z20" i="8"/>
  <c r="Z28" i="8"/>
  <c r="Y21" i="8"/>
  <c r="Q21" i="8" s="1"/>
  <c r="Z21" i="8"/>
  <c r="Z16" i="8"/>
  <c r="Y33" i="8"/>
  <c r="Q33" i="8" s="1"/>
  <c r="Y26" i="8"/>
  <c r="Q26" i="8" s="1"/>
  <c r="Y30" i="8"/>
  <c r="Y34" i="8"/>
  <c r="Q34" i="8" s="1"/>
  <c r="Y31" i="8"/>
  <c r="Q31" i="8" s="1"/>
  <c r="W19" i="8"/>
  <c r="W13" i="8"/>
  <c r="W18" i="8"/>
  <c r="Y13" i="8"/>
  <c r="D5" i="9" l="1"/>
  <c r="D6" i="9" s="1"/>
  <c r="I12" i="8"/>
  <c r="Q30" i="8"/>
  <c r="K3" i="8"/>
  <c r="F3" i="9" s="1"/>
  <c r="C5" i="9"/>
  <c r="F5" i="9"/>
  <c r="K47" i="8"/>
  <c r="D12" i="8"/>
  <c r="J5" i="8"/>
  <c r="J6" i="8" s="1"/>
  <c r="L5" i="8"/>
  <c r="L6" i="8" s="1"/>
  <c r="H35" i="8"/>
  <c r="J43" i="8"/>
  <c r="L47" i="8"/>
  <c r="J49" i="8"/>
  <c r="M47" i="8"/>
  <c r="K20" i="8"/>
  <c r="L48" i="8"/>
  <c r="L53" i="8"/>
  <c r="M49" i="8"/>
  <c r="L37" i="8"/>
  <c r="J53" i="8"/>
  <c r="J47" i="8"/>
  <c r="AQ17" i="8"/>
  <c r="D17" i="8"/>
  <c r="J17" i="8" s="1"/>
  <c r="M42" i="8"/>
  <c r="J37" i="8"/>
  <c r="M53" i="8"/>
  <c r="M45" i="8"/>
  <c r="I18" i="8"/>
  <c r="H18" i="8"/>
  <c r="J39" i="8"/>
  <c r="M46" i="8"/>
  <c r="L46" i="8"/>
  <c r="J46" i="8"/>
  <c r="G3" i="9"/>
  <c r="L40" i="8"/>
  <c r="L50" i="8"/>
  <c r="J41" i="8"/>
  <c r="M39" i="8"/>
  <c r="M50" i="8"/>
  <c r="J51" i="8"/>
  <c r="L38" i="8"/>
  <c r="S37" i="8"/>
  <c r="G37" i="8"/>
  <c r="M52" i="8"/>
  <c r="J45" i="8"/>
  <c r="M36" i="8"/>
  <c r="J52" i="8"/>
  <c r="K32" i="8"/>
  <c r="J36" i="8"/>
  <c r="M51" i="8"/>
  <c r="J44" i="8"/>
  <c r="K27" i="8"/>
  <c r="L36" i="8"/>
  <c r="J38" i="8"/>
  <c r="L52" i="8"/>
  <c r="G44" i="8"/>
  <c r="S44" i="8"/>
  <c r="L41" i="8"/>
  <c r="L42" i="8"/>
  <c r="M38" i="8"/>
  <c r="J42" i="8"/>
  <c r="L44" i="8"/>
  <c r="J50" i="8"/>
  <c r="L39" i="8"/>
  <c r="L45" i="8"/>
  <c r="L49" i="8"/>
  <c r="L51" i="8"/>
  <c r="M41" i="8"/>
  <c r="K12" i="8"/>
  <c r="K40" i="8"/>
  <c r="J40" i="8"/>
  <c r="S40" i="8"/>
  <c r="G40" i="8"/>
  <c r="L43" i="8"/>
  <c r="S43" i="8"/>
  <c r="G43" i="8"/>
  <c r="M48" i="8"/>
  <c r="J48" i="8"/>
  <c r="K23" i="8"/>
  <c r="K24" i="8"/>
  <c r="I29" i="8"/>
  <c r="K14" i="8"/>
  <c r="K19" i="8"/>
  <c r="D29" i="8"/>
  <c r="P29" i="8"/>
  <c r="J24" i="8"/>
  <c r="H31" i="8"/>
  <c r="I30" i="8"/>
  <c r="H28" i="8"/>
  <c r="H29" i="8"/>
  <c r="I33" i="8"/>
  <c r="H23" i="8"/>
  <c r="P12" i="8"/>
  <c r="J12" i="8" s="1"/>
  <c r="H19" i="8"/>
  <c r="H33" i="8"/>
  <c r="H13" i="8"/>
  <c r="K18" i="8"/>
  <c r="E13" i="8"/>
  <c r="Q13" i="8"/>
  <c r="H30" i="8"/>
  <c r="I23" i="8"/>
  <c r="H14" i="8"/>
  <c r="D8" i="9"/>
  <c r="C8" i="9"/>
  <c r="I8" i="9" s="1"/>
  <c r="C6" i="9"/>
  <c r="I6" i="9" s="1"/>
  <c r="J32" i="8"/>
  <c r="R34" i="8"/>
  <c r="L34" i="8" s="1"/>
  <c r="P25" i="8"/>
  <c r="R14" i="8"/>
  <c r="R30" i="8"/>
  <c r="L30" i="8" s="1"/>
  <c r="R22" i="8"/>
  <c r="P19" i="8"/>
  <c r="R13" i="8"/>
  <c r="P27" i="8"/>
  <c r="P34" i="8"/>
  <c r="R31" i="8"/>
  <c r="L31" i="8" s="1"/>
  <c r="P31" i="8"/>
  <c r="D27" i="8"/>
  <c r="R12" i="8"/>
  <c r="S23" i="8"/>
  <c r="I14" i="8"/>
  <c r="J14" i="8"/>
  <c r="F26" i="8"/>
  <c r="L26" i="8" s="1"/>
  <c r="G27" i="8"/>
  <c r="S27" i="8"/>
  <c r="J35" i="8"/>
  <c r="I21" i="8"/>
  <c r="S14" i="8"/>
  <c r="J30" i="8"/>
  <c r="R25" i="8"/>
  <c r="F23" i="8"/>
  <c r="R23" i="8"/>
  <c r="F35" i="8"/>
  <c r="R35" i="8"/>
  <c r="R18" i="8"/>
  <c r="P28" i="8"/>
  <c r="F16" i="8"/>
  <c r="R16" i="8"/>
  <c r="R17" i="8"/>
  <c r="I27" i="8"/>
  <c r="L33" i="8"/>
  <c r="I13" i="8"/>
  <c r="F21" i="8"/>
  <c r="R21" i="8"/>
  <c r="S16" i="8"/>
  <c r="S32" i="8"/>
  <c r="S20" i="8"/>
  <c r="P23" i="8"/>
  <c r="P16" i="8"/>
  <c r="P18" i="8"/>
  <c r="F20" i="8"/>
  <c r="R20" i="8"/>
  <c r="S15" i="8"/>
  <c r="P21" i="8"/>
  <c r="P22" i="8"/>
  <c r="F24" i="8"/>
  <c r="R24" i="8"/>
  <c r="G35" i="8"/>
  <c r="S35" i="8"/>
  <c r="R15" i="8"/>
  <c r="J20" i="8"/>
  <c r="R28" i="8"/>
  <c r="D13" i="8"/>
  <c r="P13" i="8"/>
  <c r="R32" i="8"/>
  <c r="F27" i="8"/>
  <c r="R27" i="8"/>
  <c r="L29" i="8"/>
  <c r="J26" i="8"/>
  <c r="R19" i="8"/>
  <c r="S24" i="8"/>
  <c r="P33" i="8"/>
  <c r="P15" i="8"/>
  <c r="F18" i="8"/>
  <c r="F15" i="8"/>
  <c r="F32" i="8"/>
  <c r="F12" i="8"/>
  <c r="F28" i="8"/>
  <c r="G24" i="8"/>
  <c r="AA21" i="8"/>
  <c r="E21" i="8"/>
  <c r="K21" i="8" s="1"/>
  <c r="AA29" i="8"/>
  <c r="E29" i="8"/>
  <c r="K29" i="8" s="1"/>
  <c r="AA19" i="8"/>
  <c r="D19" i="8"/>
  <c r="G15" i="8"/>
  <c r="G14" i="8"/>
  <c r="AA17" i="8"/>
  <c r="E17" i="8"/>
  <c r="K17" i="8" s="1"/>
  <c r="AA18" i="8"/>
  <c r="D18" i="8"/>
  <c r="F14" i="8"/>
  <c r="D22" i="8"/>
  <c r="AA34" i="8"/>
  <c r="E34" i="8"/>
  <c r="K34" i="8" s="1"/>
  <c r="AA25" i="8"/>
  <c r="E25" i="8"/>
  <c r="K25" i="8" s="1"/>
  <c r="G32" i="8"/>
  <c r="D16" i="8"/>
  <c r="D34" i="8"/>
  <c r="AA31" i="8"/>
  <c r="E31" i="8"/>
  <c r="K31" i="8" s="1"/>
  <c r="D21" i="8"/>
  <c r="D25" i="8"/>
  <c r="AA28" i="8"/>
  <c r="E28" i="8"/>
  <c r="K28" i="8" s="1"/>
  <c r="AA30" i="8"/>
  <c r="E30" i="8"/>
  <c r="K30" i="8" s="1"/>
  <c r="G23" i="8"/>
  <c r="G16" i="8"/>
  <c r="AA26" i="8"/>
  <c r="E26" i="8"/>
  <c r="K26" i="8" s="1"/>
  <c r="F17" i="8"/>
  <c r="D28" i="8"/>
  <c r="F19" i="8"/>
  <c r="D15" i="8"/>
  <c r="D23" i="8"/>
  <c r="F25" i="8"/>
  <c r="G20" i="8"/>
  <c r="F22" i="8"/>
  <c r="AA33" i="8"/>
  <c r="E33" i="8"/>
  <c r="K33" i="8" s="1"/>
  <c r="AA22" i="8"/>
  <c r="E22" i="8"/>
  <c r="K22" i="8" s="1"/>
  <c r="F13" i="8"/>
  <c r="D31" i="8"/>
  <c r="D33" i="8"/>
  <c r="H8" i="8"/>
  <c r="I8" i="8"/>
  <c r="AQ12" i="8"/>
  <c r="G4" i="9"/>
  <c r="AI12" i="8"/>
  <c r="H4" i="9" s="1"/>
  <c r="E4" i="9"/>
  <c r="E3" i="9"/>
  <c r="AA13" i="8"/>
  <c r="F6" i="9" l="1"/>
  <c r="K6" i="9" s="1"/>
  <c r="M3" i="8"/>
  <c r="M5" i="8"/>
  <c r="M6" i="8" s="1"/>
  <c r="E5" i="9"/>
  <c r="E8" i="9" s="1"/>
  <c r="J8" i="9" s="1"/>
  <c r="M43" i="8"/>
  <c r="G5" i="9"/>
  <c r="G6" i="9" s="1"/>
  <c r="M37" i="8"/>
  <c r="H5" i="9"/>
  <c r="J29" i="8"/>
  <c r="M40" i="8"/>
  <c r="H3" i="9"/>
  <c r="M44" i="8"/>
  <c r="J31" i="8"/>
  <c r="L12" i="8"/>
  <c r="J19" i="8"/>
  <c r="J25" i="8"/>
  <c r="J15" i="8"/>
  <c r="L32" i="8"/>
  <c r="J16" i="8"/>
  <c r="L14" i="8"/>
  <c r="K13" i="8"/>
  <c r="F8" i="9"/>
  <c r="L8" i="9" s="1"/>
  <c r="C7" i="9"/>
  <c r="I7" i="9" s="1"/>
  <c r="D7" i="9"/>
  <c r="L13" i="8"/>
  <c r="M23" i="8"/>
  <c r="J27" i="8"/>
  <c r="L22" i="8"/>
  <c r="J18" i="8"/>
  <c r="J34" i="8"/>
  <c r="L16" i="8"/>
  <c r="M16" i="8"/>
  <c r="J33" i="8"/>
  <c r="L25" i="8"/>
  <c r="M14" i="8"/>
  <c r="M35" i="8"/>
  <c r="L35" i="8"/>
  <c r="M24" i="8"/>
  <c r="J23" i="8"/>
  <c r="J28" i="8"/>
  <c r="L18" i="8"/>
  <c r="L27" i="8"/>
  <c r="M20" i="8"/>
  <c r="G21" i="8"/>
  <c r="S21" i="8"/>
  <c r="G13" i="8"/>
  <c r="S13" i="8"/>
  <c r="G18" i="8"/>
  <c r="S18" i="8"/>
  <c r="L28" i="8"/>
  <c r="M32" i="8"/>
  <c r="G17" i="8"/>
  <c r="S17" i="8"/>
  <c r="L20" i="8"/>
  <c r="L21" i="8"/>
  <c r="L19" i="8"/>
  <c r="G30" i="8"/>
  <c r="S30" i="8"/>
  <c r="L15" i="8"/>
  <c r="G33" i="8"/>
  <c r="S33" i="8"/>
  <c r="G26" i="8"/>
  <c r="S26" i="8"/>
  <c r="G31" i="8"/>
  <c r="S31" i="8"/>
  <c r="M15" i="8"/>
  <c r="G28" i="8"/>
  <c r="S28" i="8"/>
  <c r="G34" i="8"/>
  <c r="S34" i="8"/>
  <c r="G19" i="8"/>
  <c r="S19" i="8"/>
  <c r="L23" i="8"/>
  <c r="G22" i="8"/>
  <c r="S22" i="8"/>
  <c r="J21" i="8"/>
  <c r="J22" i="8"/>
  <c r="J13" i="8"/>
  <c r="M27" i="8"/>
  <c r="G25" i="8"/>
  <c r="S25" i="8"/>
  <c r="L17" i="8"/>
  <c r="G29" i="8"/>
  <c r="S29" i="8"/>
  <c r="S12" i="8"/>
  <c r="L24" i="8"/>
  <c r="G12" i="8"/>
  <c r="H7" i="8"/>
  <c r="I7" i="8"/>
  <c r="J8" i="8"/>
  <c r="K8" i="8"/>
  <c r="L8" i="8"/>
  <c r="L6" i="9" l="1"/>
  <c r="E6" i="9"/>
  <c r="J6" i="9" s="1"/>
  <c r="G8" i="9"/>
  <c r="M12" i="8"/>
  <c r="F7" i="9"/>
  <c r="K8" i="9"/>
  <c r="J7" i="8"/>
  <c r="H6" i="9"/>
  <c r="H8" i="9"/>
  <c r="E7" i="9"/>
  <c r="J7" i="9" s="1"/>
  <c r="G7" i="9"/>
  <c r="M34" i="8"/>
  <c r="M22" i="8"/>
  <c r="M25" i="8"/>
  <c r="M33" i="8"/>
  <c r="M28" i="8"/>
  <c r="M31" i="8"/>
  <c r="M13" i="8"/>
  <c r="M29" i="8"/>
  <c r="M30" i="8"/>
  <c r="M18" i="8"/>
  <c r="M19" i="8"/>
  <c r="M26" i="8"/>
  <c r="M17" i="8"/>
  <c r="M21" i="8"/>
  <c r="L7" i="8"/>
  <c r="K7" i="8"/>
  <c r="M8" i="8"/>
  <c r="K7" i="9" l="1"/>
  <c r="L7" i="9"/>
  <c r="H7" i="9"/>
  <c r="M7" i="8"/>
  <c r="K40" i="7"/>
  <c r="I40" i="7" s="1"/>
  <c r="F86" i="7"/>
  <c r="K35" i="7"/>
  <c r="H40" i="7" l="1"/>
  <c r="C87" i="7"/>
  <c r="E87" i="7"/>
  <c r="G86" i="7"/>
</calcChain>
</file>

<file path=xl/sharedStrings.xml><?xml version="1.0" encoding="utf-8"?>
<sst xmlns="http://schemas.openxmlformats.org/spreadsheetml/2006/main" count="489" uniqueCount="145">
  <si>
    <t>TOTAL</t>
  </si>
  <si>
    <t>Expenditure</t>
  </si>
  <si>
    <t>Remaining Dollars</t>
  </si>
  <si>
    <t>Administration</t>
  </si>
  <si>
    <t>Percentage</t>
  </si>
  <si>
    <t>Contract Number:</t>
  </si>
  <si>
    <t>Contract Term:</t>
  </si>
  <si>
    <t>Program Year:</t>
  </si>
  <si>
    <t>Budget Amount</t>
  </si>
  <si>
    <t>Average Household Expenditure</t>
  </si>
  <si>
    <t>Data Analysis</t>
  </si>
  <si>
    <t>Production Schedule Tool</t>
  </si>
  <si>
    <t>Instructions:</t>
  </si>
  <si>
    <t>Disclaimer:</t>
  </si>
  <si>
    <t>January</t>
  </si>
  <si>
    <t xml:space="preserve">For best accessibility, use the arrow keys to navigate through this form. </t>
  </si>
  <si>
    <t>Monthly Report:</t>
  </si>
  <si>
    <t>Materials/Program Support/Labor</t>
  </si>
  <si>
    <t>Health and Safety</t>
  </si>
  <si>
    <t>Previous CPUs</t>
  </si>
  <si>
    <t>Initial Projection</t>
  </si>
  <si>
    <t>February</t>
  </si>
  <si>
    <t>March</t>
  </si>
  <si>
    <t>April</t>
  </si>
  <si>
    <t>May</t>
  </si>
  <si>
    <t>June</t>
  </si>
  <si>
    <t>July</t>
  </si>
  <si>
    <t>August</t>
  </si>
  <si>
    <t>September</t>
  </si>
  <si>
    <t>October</t>
  </si>
  <si>
    <t>November</t>
  </si>
  <si>
    <t>December</t>
  </si>
  <si>
    <t>Total</t>
  </si>
  <si>
    <t>Units</t>
  </si>
  <si>
    <t>Adjusted Projection/Actual Completion</t>
  </si>
  <si>
    <t>Percent of Budget</t>
  </si>
  <si>
    <t>Months Left in Program Year</t>
  </si>
  <si>
    <t>Cumulative Units Completed</t>
  </si>
  <si>
    <t>Estimated units for PY (based on 3 yr average)</t>
  </si>
  <si>
    <t>Estimated Units Per Month (based on 3 yr average)</t>
  </si>
  <si>
    <t>3 Year Average CPU</t>
  </si>
  <si>
    <t>Estimated units for PY (based on Custom CPU)</t>
  </si>
  <si>
    <t>Custom CPU</t>
  </si>
  <si>
    <t>Estimated Units Per Month (based on custom CPU)</t>
  </si>
  <si>
    <t>Estimated Expenditure per month</t>
  </si>
  <si>
    <t>Month</t>
  </si>
  <si>
    <t>Training and Technical Assistance</t>
  </si>
  <si>
    <t>Estimated Monthly Expenditure for Remainder of PY</t>
  </si>
  <si>
    <t>LIHEAP - WAP</t>
  </si>
  <si>
    <t>DOE - WAP</t>
  </si>
  <si>
    <t>Liability/Pollution Occurance Insurance</t>
  </si>
  <si>
    <t>Fiscal Audit</t>
  </si>
  <si>
    <t>Total Materials/Program Support/Labor Budget Expended</t>
  </si>
  <si>
    <t>Remainining Materials/Program Support/Labor Budget to Expend</t>
  </si>
  <si>
    <t>Estimated Number of Unit Still Needed to Complete</t>
  </si>
  <si>
    <t>Estimated Units to be Completed per Month</t>
  </si>
  <si>
    <t>Estimated Units to be Completed per Week</t>
  </si>
  <si>
    <t>(1) Subrecipient fails to provide the Department with a Production Schedule for their current Contract within 30 days of receipt of the draft contract.</t>
  </si>
  <si>
    <t>(2) By the third program reporting deadline, Subrecipient must report at least one unit weatherized and inspected by a certified Quality Control Inspector ("QCI").</t>
  </si>
  <si>
    <t>(5) The Subrecipient fails to submit a required monthly report explaining any variances between the Production Schedule and actual results on Production Schedule criteria.</t>
  </si>
  <si>
    <t>(4) By the seventh program reporting deadline, less than 50% of total expected unit production has occurred based on the Production Schedule, or less than 50% of total Awarded Funds have been expended.</t>
  </si>
  <si>
    <t>(3) By the fifth program reporting deadline, less than 25% of total expected unit production has occurred based on the Production Schedule, or less than 20% of total Awarded Funds have been expended.</t>
  </si>
  <si>
    <t>Percent of Initial Projection</t>
  </si>
  <si>
    <t>This spreadsheet provides a quick analysis of data. There are countless situations that each Subrecipient can be in, regarding the WAP programs,that this spreadsheet does not include. It is the responsibility of the Subrecipient to stay aware of the expenditure levels in this program, analyze it, and then act accordingly with the end goal of full and allowable contract program expenditures. This spreadsheet is simply another tool Subrecipients can use to try and understand what is left to do for the current program year.</t>
  </si>
  <si>
    <t>Input accurate numbers, from submitted and approved Monthly Expenditure Reports, in the unshaded boxes (cells). The rest of the table should auto-populate the information according to the data input in the appropriate boxes (cells). More detailed instruction is provided in each cell, once selected.</t>
  </si>
  <si>
    <t>Executive Director Signature:</t>
  </si>
  <si>
    <t xml:space="preserve">Date: </t>
  </si>
  <si>
    <t>For use when submitting initial projection only</t>
  </si>
  <si>
    <t>Current Program Year Contract</t>
  </si>
  <si>
    <t>CPU Estimates</t>
  </si>
  <si>
    <t>Average Household Expenditure (CPU)</t>
  </si>
  <si>
    <t>Deobligation criteria per TAC RULE §6.405:</t>
  </si>
  <si>
    <t>(1) 10% of BIL units weatherized at 25% of contract term expired;</t>
  </si>
  <si>
    <t>(2)  25% of BIL units weatherized at 40% of contract term expired;</t>
  </si>
  <si>
    <t>DOE_BIL- WAP</t>
  </si>
  <si>
    <t xml:space="preserve"> </t>
  </si>
  <si>
    <t>(3)  50% of BIL units weatherized at 60% of contract term expired;</t>
  </si>
  <si>
    <t>(4)  80% of BIL units weatherized at 80% of contract term expired.</t>
  </si>
  <si>
    <r>
      <rPr>
        <b/>
        <u/>
        <sz val="10"/>
        <rFont val="Arial"/>
        <family val="2"/>
      </rPr>
      <t>FOOTNOTES TO BENCHMARKS:</t>
    </r>
    <r>
      <rPr>
        <sz val="10"/>
        <rFont val="Arial"/>
        <family val="2"/>
      </rPr>
      <t xml:space="preserve">  Faiilure to meet these benchmarks may result in deobligation of a proportional amount of funding and repeated failure to meet benchmarks will result in termination of this Contract.</t>
    </r>
  </si>
  <si>
    <r>
      <t>P</t>
    </r>
    <r>
      <rPr>
        <b/>
        <sz val="10"/>
        <rFont val="Arial"/>
        <family val="2"/>
      </rPr>
      <t>erformance Deobligation  criteria per BIL Contracts (Exhibit B):</t>
    </r>
  </si>
  <si>
    <t>Estimated units (based on 3 yr average)</t>
  </si>
  <si>
    <t>Estimated units (based on Custom CPU)</t>
  </si>
  <si>
    <t xml:space="preserve">MER # of Completed Units  </t>
  </si>
  <si>
    <t>Projection Benchmark Compliant</t>
  </si>
  <si>
    <t>Completed Benchmark Compliant</t>
  </si>
  <si>
    <t>PY23</t>
  </si>
  <si>
    <t>Units Projected</t>
  </si>
  <si>
    <t>BIL</t>
  </si>
  <si>
    <t>Final Inspections/ Week</t>
  </si>
  <si>
    <t>Denial % AFTER Assessment</t>
  </si>
  <si>
    <t>Denial % @ Client File Intake</t>
  </si>
  <si>
    <t>New Applications Needed/Month</t>
  </si>
  <si>
    <t>Total Initial Assessments Needed/Month</t>
  </si>
  <si>
    <t>Initial Assessments/ Week</t>
  </si>
  <si>
    <t>Total Final Inspections Needed/Month</t>
  </si>
  <si>
    <t>Assessments + Inspections/ Week</t>
  </si>
  <si>
    <t>Assessments + Inspections/ Month</t>
  </si>
  <si>
    <t>LIHEAP</t>
  </si>
  <si>
    <t>DOE</t>
  </si>
  <si>
    <t>DOE BIL</t>
  </si>
  <si>
    <t>LIHEAP Initial Projection</t>
  </si>
  <si>
    <t>DOE Initial Projection</t>
  </si>
  <si>
    <t>DOE BIL Initial Projection</t>
  </si>
  <si>
    <t>-</t>
  </si>
  <si>
    <t>Minimum AVG</t>
  </si>
  <si>
    <t>Maximum AVG</t>
  </si>
  <si>
    <t>Average AVG</t>
  </si>
  <si>
    <t># of WAP Contractor Staff Crews Needed</t>
  </si>
  <si>
    <t>Minimum Average</t>
  </si>
  <si>
    <t>Average Average</t>
  </si>
  <si>
    <t>Maximum Average</t>
  </si>
  <si>
    <t># of WAP Assessors Needed</t>
  </si>
  <si>
    <t># of WAP Final Inspectors Needed</t>
  </si>
  <si>
    <t>How many initial assessment can your current staff complete in a week?</t>
  </si>
  <si>
    <t>How many final inspections can your current staff complete in a week?</t>
  </si>
  <si>
    <t>How many houses can your WAP contractors complete in a week?</t>
  </si>
  <si>
    <t>How may staff conduct initial assessments?</t>
  </si>
  <si>
    <t>How may staff conduct final inspections?</t>
  </si>
  <si>
    <t>How may crews does your WAP contractor currently use?</t>
  </si>
  <si>
    <t># of WAP Intake Staff Needed</t>
  </si>
  <si>
    <t>How may staff work on WAP intake applications?</t>
  </si>
  <si>
    <t>How many intake applications can your current staff complete in a week?</t>
  </si>
  <si>
    <t>25% of BIL Units Completed @ 40% of Contract Term Expired</t>
  </si>
  <si>
    <t>50% of BIL Units Completed @ 60% of Contract Term Expired</t>
  </si>
  <si>
    <t>80% of BIL Units Completed @ 80% of Contract Term Expired</t>
  </si>
  <si>
    <t>10% of BIL Units Completed @ 25% of Contract Term Expired</t>
  </si>
  <si>
    <t>PY24</t>
  </si>
  <si>
    <t xml:space="preserve">Work Readiness </t>
  </si>
  <si>
    <t>PY25</t>
  </si>
  <si>
    <t>This tab is:</t>
  </si>
  <si>
    <t>REQUIRED</t>
  </si>
  <si>
    <t>Instructions for completion of this tab are identified within each cell. Please use your annual contracts for the data on this tab. You do NOT need to include BIL contracts in this evaluation.</t>
  </si>
  <si>
    <t>Historic Performance Evaluation</t>
  </si>
  <si>
    <t>Budget</t>
  </si>
  <si>
    <t>Materials/Labor/Program Support</t>
  </si>
  <si>
    <t>Health &amp; Safety</t>
  </si>
  <si>
    <t>Work Readiness</t>
  </si>
  <si>
    <t>TOTAL House Dollars (M/L/PS + H&amp;S + WRF)</t>
  </si>
  <si>
    <t>Actual 
Expenditures</t>
  </si>
  <si>
    <t>TOTAL House Dollars Spent (M/L/PS + H&amp;S + WRF)</t>
  </si>
  <si>
    <t>% Expended</t>
  </si>
  <si>
    <t>Should be 100% expended</t>
  </si>
  <si>
    <t>Obligation % determinations per TAC 6.405</t>
  </si>
  <si>
    <t>Required Expenditure Benchmarks met at end of contract term, for last 3 years?</t>
  </si>
  <si>
    <r>
      <rPr>
        <b/>
        <sz val="11"/>
        <color theme="1"/>
        <rFont val="Calibri"/>
        <family val="2"/>
        <scheme val="minor"/>
      </rPr>
      <t>NOTE:</t>
    </r>
    <r>
      <rPr>
        <sz val="11"/>
        <color theme="1"/>
        <rFont val="Calibri"/>
        <family val="2"/>
        <scheme val="minor"/>
      </rPr>
      <t xml:space="preserve"> If you have fully expended 2 out of the last 3 years based on this tab, the remaining tabs are </t>
    </r>
    <r>
      <rPr>
        <b/>
        <sz val="11"/>
        <color theme="1"/>
        <rFont val="Calibri"/>
        <family val="2"/>
        <scheme val="minor"/>
      </rPr>
      <t>OPTIONAL.</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</si>
</sst>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1" x14ac:knownFonts="1">
    <font>
      <sz val="11"/>
      <color theme="1"/>
      <name val="Calibri"/>
      <family val="2"/>
      <scheme val="minor"/>
    </font>
    <font>
      <sz val="10"/>
      <name val="Arial"/>
      <family val="2"/>
    </font>
    <font>
      <b/>
      <sz val="10"/>
      <name val="Arial"/>
      <family val="2"/>
    </font>
    <font>
      <i/>
      <sz val="10"/>
      <name val="Arial"/>
      <family val="2"/>
    </font>
    <font>
      <b/>
      <sz val="11"/>
      <color rgb="FFFA7D00"/>
      <name val="Calibri"/>
      <family val="2"/>
      <scheme val="minor"/>
    </font>
    <font>
      <b/>
      <sz val="15"/>
      <color theme="3"/>
      <name val="Calibri"/>
      <family val="2"/>
      <scheme val="minor"/>
    </font>
    <font>
      <sz val="11"/>
      <color rgb="FF3F3F76"/>
      <name val="Calibri"/>
      <family val="2"/>
      <scheme val="minor"/>
    </font>
    <font>
      <sz val="1"/>
      <name val="Calibri"/>
      <family val="2"/>
      <scheme val="minor"/>
    </font>
    <font>
      <sz val="11"/>
      <name val="Calibri"/>
      <family val="2"/>
      <scheme val="minor"/>
    </font>
    <font>
      <b/>
      <sz val="11"/>
      <name val="Calibri"/>
      <family val="2"/>
      <scheme val="minor"/>
    </font>
    <font>
      <b/>
      <sz val="15"/>
      <name val="Calibri"/>
      <family val="2"/>
      <scheme val="minor"/>
    </font>
    <font>
      <b/>
      <sz val="12"/>
      <name val="Calibri"/>
      <family val="2"/>
      <scheme val="minor"/>
    </font>
    <font>
      <b/>
      <u/>
      <sz val="10"/>
      <name val="Arial"/>
      <family val="2"/>
    </font>
    <font>
      <sz val="11"/>
      <color theme="0"/>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b/>
      <sz val="11"/>
      <color theme="0"/>
      <name val="Calibri"/>
      <family val="2"/>
      <scheme val="minor"/>
    </font>
    <font>
      <b/>
      <sz val="14"/>
      <name val="Calibri"/>
      <family val="2"/>
      <scheme val="minor"/>
    </font>
    <font>
      <b/>
      <sz val="14"/>
      <color theme="1"/>
      <name val="Calibri"/>
      <family val="2"/>
      <scheme val="minor"/>
    </font>
    <font>
      <i/>
      <sz val="11"/>
      <color theme="1"/>
      <name val="Calibri"/>
      <family val="2"/>
      <scheme val="minor"/>
    </font>
  </fonts>
  <fills count="15">
    <fill>
      <patternFill patternType="none"/>
    </fill>
    <fill>
      <patternFill patternType="gray125"/>
    </fill>
    <fill>
      <patternFill patternType="solid">
        <fgColor rgb="FFF2F2F2"/>
      </patternFill>
    </fill>
    <fill>
      <patternFill patternType="solid">
        <fgColor rgb="FFFFCC99"/>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000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4" fillId="2" borderId="16" applyNumberFormat="0" applyAlignment="0" applyProtection="0"/>
    <xf numFmtId="0" fontId="5" fillId="0" borderId="17" applyNumberFormat="0" applyFill="0" applyAlignment="0" applyProtection="0"/>
    <xf numFmtId="0" fontId="6" fillId="3" borderId="16" applyNumberFormat="0" applyAlignment="0" applyProtection="0"/>
  </cellStyleXfs>
  <cellXfs count="350">
    <xf numFmtId="0" fontId="0" fillId="0" borderId="0" xfId="0"/>
    <xf numFmtId="0" fontId="2" fillId="4" borderId="1" xfId="2" applyFont="1" applyFill="1" applyBorder="1" applyAlignment="1" applyProtection="1">
      <alignment horizontal="right" vertical="center" wrapText="1"/>
    </xf>
    <xf numFmtId="0" fontId="1" fillId="5"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right" vertical="center" wrapText="1"/>
    </xf>
    <xf numFmtId="0" fontId="1" fillId="5" borderId="18" xfId="3" applyFont="1" applyFill="1" applyBorder="1" applyAlignment="1" applyProtection="1">
      <alignment horizontal="center" vertical="center" wrapText="1"/>
      <protection locked="0"/>
    </xf>
    <xf numFmtId="164" fontId="1" fillId="5" borderId="2" xfId="0" applyNumberFormat="1" applyFont="1" applyFill="1" applyBorder="1" applyAlignment="1" applyProtection="1">
      <alignment vertical="center"/>
      <protection locked="0"/>
    </xf>
    <xf numFmtId="0" fontId="1" fillId="5" borderId="19" xfId="3" applyFont="1" applyFill="1" applyBorder="1" applyAlignment="1" applyProtection="1">
      <alignment horizontal="center" vertical="center" wrapText="1"/>
      <protection locked="0"/>
    </xf>
    <xf numFmtId="0" fontId="1" fillId="0" borderId="2" xfId="3" applyFont="1" applyFill="1" applyBorder="1" applyAlignment="1" applyProtection="1">
      <alignment horizontal="center" vertical="center"/>
      <protection locked="0"/>
    </xf>
    <xf numFmtId="0" fontId="7" fillId="5" borderId="0" xfId="0" applyFont="1" applyFill="1" applyAlignment="1">
      <alignment vertical="center"/>
    </xf>
    <xf numFmtId="0" fontId="8" fillId="5" borderId="0" xfId="0" applyFont="1" applyFill="1" applyAlignment="1">
      <alignment vertical="center"/>
    </xf>
    <xf numFmtId="0" fontId="1" fillId="5" borderId="0" xfId="0" applyFont="1" applyFill="1" applyAlignment="1">
      <alignment vertical="center"/>
    </xf>
    <xf numFmtId="0" fontId="2" fillId="4" borderId="2" xfId="2" applyFont="1" applyFill="1" applyBorder="1" applyAlignment="1" applyProtection="1">
      <alignment horizontal="right" vertical="center" wrapText="1"/>
    </xf>
    <xf numFmtId="1" fontId="1" fillId="5" borderId="1" xfId="3" applyNumberFormat="1" applyFont="1" applyFill="1" applyBorder="1" applyAlignment="1" applyProtection="1">
      <alignment horizontal="center" vertical="center"/>
      <protection locked="0"/>
    </xf>
    <xf numFmtId="14" fontId="1" fillId="5" borderId="2" xfId="3" applyNumberFormat="1" applyFont="1" applyFill="1" applyBorder="1" applyAlignment="1" applyProtection="1">
      <alignment horizontal="center" vertical="center"/>
      <protection locked="0"/>
    </xf>
    <xf numFmtId="0" fontId="1" fillId="5" borderId="2" xfId="3" applyFont="1" applyFill="1" applyBorder="1" applyAlignment="1" applyProtection="1">
      <alignment horizontal="center" vertical="center"/>
      <protection locked="0"/>
    </xf>
    <xf numFmtId="0" fontId="1" fillId="6" borderId="2" xfId="0" applyFont="1" applyFill="1" applyBorder="1" applyAlignment="1" applyProtection="1">
      <alignment vertical="center"/>
    </xf>
    <xf numFmtId="0" fontId="2" fillId="4" borderId="2" xfId="2" applyFont="1" applyFill="1" applyBorder="1" applyAlignment="1" applyProtection="1">
      <alignment horizontal="center" vertical="center" wrapText="1"/>
    </xf>
    <xf numFmtId="164" fontId="1" fillId="6" borderId="2" xfId="0" applyNumberFormat="1" applyFont="1" applyFill="1" applyBorder="1" applyAlignment="1" applyProtection="1">
      <alignment vertical="center"/>
    </xf>
    <xf numFmtId="0" fontId="2" fillId="6" borderId="2" xfId="2" applyFont="1" applyFill="1" applyBorder="1" applyAlignment="1" applyProtection="1">
      <alignment horizontal="right" vertical="center" wrapText="1"/>
    </xf>
    <xf numFmtId="10" fontId="1" fillId="7" borderId="2" xfId="0" applyNumberFormat="1" applyFont="1" applyFill="1" applyBorder="1" applyAlignment="1" applyProtection="1">
      <alignment vertical="center"/>
    </xf>
    <xf numFmtId="10" fontId="1" fillId="6" borderId="2" xfId="0" applyNumberFormat="1" applyFont="1" applyFill="1" applyBorder="1" applyAlignment="1" applyProtection="1">
      <alignment vertical="center"/>
    </xf>
    <xf numFmtId="0" fontId="1" fillId="6" borderId="2" xfId="0" applyFont="1" applyFill="1" applyBorder="1" applyAlignment="1">
      <alignment vertical="center"/>
    </xf>
    <xf numFmtId="3" fontId="1" fillId="6" borderId="2" xfId="1" applyNumberFormat="1" applyFont="1" applyFill="1" applyBorder="1" applyAlignment="1" applyProtection="1">
      <alignment horizontal="center" vertical="center"/>
    </xf>
    <xf numFmtId="164" fontId="2" fillId="4" borderId="2" xfId="0" applyNumberFormat="1" applyFont="1" applyFill="1" applyBorder="1" applyAlignment="1" applyProtection="1">
      <alignment horizontal="center" vertical="center" wrapText="1"/>
    </xf>
    <xf numFmtId="4" fontId="1" fillId="6" borderId="2" xfId="1" applyNumberFormat="1" applyFont="1" applyFill="1" applyBorder="1" applyAlignment="1" applyProtection="1">
      <alignment horizontal="center" vertical="center"/>
    </xf>
    <xf numFmtId="164" fontId="1" fillId="6" borderId="2" xfId="1" applyNumberFormat="1" applyFont="1" applyFill="1" applyBorder="1" applyAlignment="1" applyProtection="1">
      <alignment horizontal="center" vertical="center"/>
    </xf>
    <xf numFmtId="164" fontId="1" fillId="7" borderId="2" xfId="0" applyNumberFormat="1" applyFont="1" applyFill="1" applyBorder="1" applyAlignment="1" applyProtection="1">
      <alignment vertical="center"/>
    </xf>
    <xf numFmtId="0" fontId="8" fillId="8" borderId="2" xfId="0" applyFont="1" applyFill="1" applyBorder="1" applyAlignment="1">
      <alignment vertical="center"/>
    </xf>
    <xf numFmtId="0" fontId="8" fillId="5" borderId="2" xfId="0" applyFont="1" applyFill="1" applyBorder="1" applyAlignment="1" applyProtection="1">
      <alignment vertical="center"/>
      <protection locked="0"/>
    </xf>
    <xf numFmtId="164" fontId="8" fillId="5" borderId="2" xfId="0" applyNumberFormat="1" applyFont="1" applyFill="1" applyBorder="1" applyAlignment="1" applyProtection="1">
      <alignment vertical="center"/>
      <protection locked="0"/>
    </xf>
    <xf numFmtId="0" fontId="8" fillId="6" borderId="2" xfId="0" applyFont="1" applyFill="1" applyBorder="1" applyAlignment="1">
      <alignment vertical="center"/>
    </xf>
    <xf numFmtId="164" fontId="8" fillId="6" borderId="2" xfId="0" applyNumberFormat="1" applyFont="1" applyFill="1" applyBorder="1" applyAlignment="1">
      <alignment vertical="center"/>
    </xf>
    <xf numFmtId="10" fontId="8" fillId="6" borderId="2" xfId="0" applyNumberFormat="1" applyFont="1" applyFill="1" applyBorder="1" applyAlignment="1">
      <alignment vertical="center"/>
    </xf>
    <xf numFmtId="0" fontId="8" fillId="6" borderId="0" xfId="0" applyFont="1" applyFill="1" applyAlignment="1">
      <alignment vertical="center"/>
    </xf>
    <xf numFmtId="0" fontId="9" fillId="4" borderId="2" xfId="0" applyFont="1" applyFill="1" applyBorder="1" applyAlignment="1">
      <alignment horizontal="right" vertical="center"/>
    </xf>
    <xf numFmtId="0" fontId="8" fillId="4" borderId="2" xfId="0" applyFont="1" applyFill="1" applyBorder="1" applyAlignment="1">
      <alignment horizontal="right" vertical="center"/>
    </xf>
    <xf numFmtId="0" fontId="9" fillId="4" borderId="2" xfId="0" applyFont="1" applyFill="1" applyBorder="1" applyAlignment="1">
      <alignment horizontal="center" vertical="center"/>
    </xf>
    <xf numFmtId="0" fontId="1" fillId="4" borderId="2" xfId="0" applyFont="1" applyFill="1" applyBorder="1" applyAlignment="1" applyProtection="1">
      <alignment horizontal="center" vertical="center" wrapText="1"/>
    </xf>
    <xf numFmtId="1" fontId="1" fillId="7" borderId="2" xfId="0" applyNumberFormat="1" applyFont="1" applyFill="1" applyBorder="1" applyAlignment="1" applyProtection="1">
      <alignment horizontal="center" vertical="center"/>
    </xf>
    <xf numFmtId="0" fontId="1" fillId="4" borderId="2" xfId="0" applyFont="1" applyFill="1" applyBorder="1" applyAlignment="1">
      <alignment horizontal="center" vertical="center" wrapText="1"/>
    </xf>
    <xf numFmtId="164" fontId="1" fillId="7" borderId="2" xfId="0" applyNumberFormat="1" applyFont="1" applyFill="1" applyBorder="1" applyAlignment="1" applyProtection="1">
      <alignment horizontal="center" vertical="center"/>
    </xf>
    <xf numFmtId="164" fontId="1" fillId="7" borderId="0" xfId="0" applyNumberFormat="1" applyFont="1" applyFill="1" applyAlignment="1">
      <alignment horizontal="center" vertical="center"/>
    </xf>
    <xf numFmtId="165" fontId="1" fillId="7" borderId="2" xfId="0" applyNumberFormat="1" applyFont="1" applyFill="1" applyBorder="1" applyAlignment="1" applyProtection="1">
      <alignment horizontal="center" vertical="center"/>
    </xf>
    <xf numFmtId="164" fontId="1" fillId="5" borderId="2" xfId="0" applyNumberFormat="1" applyFont="1" applyFill="1" applyBorder="1" applyAlignment="1" applyProtection="1">
      <alignment horizontal="center" vertical="center"/>
      <protection locked="0"/>
    </xf>
    <xf numFmtId="164" fontId="1" fillId="6" borderId="2" xfId="0" applyNumberFormat="1" applyFont="1" applyFill="1" applyBorder="1" applyAlignment="1" applyProtection="1">
      <alignment horizontal="center" vertical="center"/>
    </xf>
    <xf numFmtId="4" fontId="1" fillId="6" borderId="2" xfId="0" applyNumberFormat="1" applyFont="1" applyFill="1" applyBorder="1" applyAlignment="1" applyProtection="1">
      <alignment horizontal="center" vertical="center"/>
    </xf>
    <xf numFmtId="10" fontId="1" fillId="6" borderId="2" xfId="0" applyNumberFormat="1" applyFont="1" applyFill="1" applyBorder="1" applyAlignment="1">
      <alignment vertical="center"/>
    </xf>
    <xf numFmtId="164" fontId="1" fillId="6" borderId="2" xfId="0" applyNumberFormat="1" applyFont="1" applyFill="1" applyBorder="1" applyAlignment="1">
      <alignmen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8" fillId="6" borderId="4" xfId="0" applyFont="1" applyFill="1" applyBorder="1" applyAlignment="1">
      <alignment vertical="center"/>
    </xf>
    <xf numFmtId="0" fontId="7" fillId="5" borderId="7" xfId="0" applyFont="1" applyFill="1" applyBorder="1" applyAlignment="1">
      <alignment vertical="center"/>
    </xf>
    <xf numFmtId="0" fontId="8" fillId="5" borderId="8" xfId="0" applyFont="1" applyFill="1" applyBorder="1" applyAlignment="1">
      <alignment vertical="center"/>
    </xf>
    <xf numFmtId="0" fontId="8" fillId="5" borderId="9" xfId="0" applyFont="1" applyFill="1" applyBorder="1" applyAlignment="1">
      <alignment vertical="center"/>
    </xf>
    <xf numFmtId="164" fontId="1" fillId="0" borderId="0" xfId="0" applyNumberFormat="1" applyFont="1" applyFill="1" applyBorder="1" applyAlignment="1" applyProtection="1">
      <alignment horizontal="center" vertical="center"/>
      <protection locked="0"/>
    </xf>
    <xf numFmtId="164" fontId="1" fillId="7" borderId="0" xfId="0" applyNumberFormat="1" applyFont="1" applyFill="1" applyBorder="1" applyAlignment="1">
      <alignment horizontal="center" vertical="center"/>
    </xf>
    <xf numFmtId="0" fontId="8" fillId="4" borderId="10" xfId="0" applyFont="1" applyFill="1" applyBorder="1" applyAlignment="1">
      <alignment vertical="center"/>
    </xf>
    <xf numFmtId="0" fontId="8" fillId="4" borderId="0" xfId="0" applyFont="1" applyFill="1" applyBorder="1" applyAlignment="1">
      <alignment vertical="center"/>
    </xf>
    <xf numFmtId="0" fontId="8" fillId="4" borderId="3" xfId="0" applyFont="1" applyFill="1" applyBorder="1" applyAlignment="1">
      <alignment vertical="center"/>
    </xf>
    <xf numFmtId="0" fontId="8" fillId="5" borderId="0" xfId="0" applyFont="1" applyFill="1" applyBorder="1" applyAlignment="1">
      <alignment vertical="center"/>
    </xf>
    <xf numFmtId="0" fontId="0" fillId="5" borderId="0" xfId="0" applyFill="1" applyBorder="1" applyAlignment="1">
      <alignment vertical="center"/>
    </xf>
    <xf numFmtId="0" fontId="8" fillId="5" borderId="0" xfId="0" applyFont="1" applyFill="1" applyAlignment="1">
      <alignment horizontal="center" vertical="center" wrapText="1"/>
    </xf>
    <xf numFmtId="0" fontId="8" fillId="5" borderId="7" xfId="0" applyFont="1" applyFill="1" applyBorder="1" applyAlignment="1">
      <alignment vertical="center"/>
    </xf>
    <xf numFmtId="0" fontId="2" fillId="4" borderId="11" xfId="2" applyFont="1" applyFill="1" applyBorder="1" applyAlignment="1" applyProtection="1">
      <alignment horizontal="center" vertical="center" wrapText="1"/>
    </xf>
    <xf numFmtId="10" fontId="8" fillId="6" borderId="11" xfId="0" applyNumberFormat="1" applyFont="1" applyFill="1" applyBorder="1" applyAlignment="1">
      <alignment vertical="center"/>
    </xf>
    <xf numFmtId="4" fontId="8" fillId="5" borderId="0" xfId="0" applyNumberFormat="1" applyFont="1" applyFill="1" applyAlignment="1">
      <alignment vertical="center"/>
    </xf>
    <xf numFmtId="0" fontId="1" fillId="6" borderId="0" xfId="0" applyFont="1" applyFill="1" applyBorder="1" applyAlignment="1" applyProtection="1">
      <alignment vertical="center"/>
    </xf>
    <xf numFmtId="0" fontId="13" fillId="5" borderId="0" xfId="0" applyFont="1" applyFill="1" applyAlignment="1">
      <alignment vertical="center"/>
    </xf>
    <xf numFmtId="0" fontId="9" fillId="4" borderId="2" xfId="0" applyFont="1" applyFill="1" applyBorder="1" applyAlignment="1">
      <alignment horizontal="center" vertical="center" wrapText="1"/>
    </xf>
    <xf numFmtId="0" fontId="0" fillId="0" borderId="0" xfId="0" applyAlignment="1">
      <alignment horizontal="center"/>
    </xf>
    <xf numFmtId="2" fontId="0" fillId="0" borderId="0" xfId="0" applyNumberFormat="1" applyAlignment="1">
      <alignment horizontal="center"/>
    </xf>
    <xf numFmtId="2" fontId="9" fillId="4" borderId="2" xfId="0" applyNumberFormat="1" applyFont="1" applyFill="1" applyBorder="1" applyAlignment="1">
      <alignment horizontal="center" vertical="center" wrapText="1"/>
    </xf>
    <xf numFmtId="17" fontId="8"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2" fontId="0" fillId="9" borderId="2" xfId="0" applyNumberFormat="1" applyFill="1" applyBorder="1" applyAlignment="1">
      <alignment horizontal="center"/>
    </xf>
    <xf numFmtId="0" fontId="8" fillId="9" borderId="2" xfId="0" applyFont="1" applyFill="1" applyBorder="1" applyAlignment="1" applyProtection="1">
      <alignment horizontal="center" vertical="center"/>
      <protection locked="0"/>
    </xf>
    <xf numFmtId="2" fontId="8" fillId="9" borderId="2" xfId="0" applyNumberFormat="1" applyFont="1" applyFill="1" applyBorder="1" applyAlignment="1" applyProtection="1">
      <alignment horizontal="center" vertical="center"/>
      <protection locked="0"/>
    </xf>
    <xf numFmtId="2" fontId="9" fillId="9" borderId="2" xfId="0" applyNumberFormat="1" applyFont="1" applyFill="1" applyBorder="1" applyAlignment="1" applyProtection="1">
      <alignment horizontal="center" vertical="center"/>
      <protection locked="0"/>
    </xf>
    <xf numFmtId="0" fontId="8" fillId="11" borderId="2" xfId="0" applyFont="1" applyFill="1" applyBorder="1" applyAlignment="1">
      <alignment horizontal="center" vertical="center"/>
    </xf>
    <xf numFmtId="0" fontId="8" fillId="9" borderId="27" xfId="0" applyFont="1" applyFill="1" applyBorder="1" applyAlignment="1">
      <alignment horizontal="center" vertical="center"/>
    </xf>
    <xf numFmtId="2" fontId="8" fillId="9" borderId="28" xfId="0" applyNumberFormat="1" applyFont="1" applyFill="1" applyBorder="1" applyAlignment="1">
      <alignment horizontal="center" vertical="center"/>
    </xf>
    <xf numFmtId="0" fontId="8" fillId="9" borderId="28" xfId="0" applyFont="1" applyFill="1" applyBorder="1" applyAlignment="1">
      <alignment horizontal="center" vertical="center"/>
    </xf>
    <xf numFmtId="2" fontId="9" fillId="9" borderId="28" xfId="0" applyNumberFormat="1" applyFont="1" applyFill="1" applyBorder="1" applyAlignment="1">
      <alignment horizontal="center" vertical="center"/>
    </xf>
    <xf numFmtId="2" fontId="9" fillId="9" borderId="29" xfId="0" applyNumberFormat="1" applyFont="1" applyFill="1" applyBorder="1" applyAlignment="1">
      <alignment horizontal="center" vertical="center"/>
    </xf>
    <xf numFmtId="2" fontId="0" fillId="11" borderId="33" xfId="0" applyNumberFormat="1" applyFill="1" applyBorder="1" applyAlignment="1">
      <alignment horizontal="center"/>
    </xf>
    <xf numFmtId="2" fontId="0" fillId="11" borderId="34" xfId="0" applyNumberFormat="1" applyFill="1" applyBorder="1" applyAlignment="1">
      <alignment horizontal="center"/>
    </xf>
    <xf numFmtId="2" fontId="0" fillId="11" borderId="36" xfId="0" applyNumberFormat="1" applyFill="1" applyBorder="1" applyAlignment="1">
      <alignment horizontal="center"/>
    </xf>
    <xf numFmtId="0" fontId="15" fillId="11" borderId="24" xfId="0" applyFont="1" applyFill="1" applyBorder="1" applyAlignment="1">
      <alignment horizontal="center" wrapText="1"/>
    </xf>
    <xf numFmtId="2" fontId="0" fillId="9" borderId="37" xfId="0" applyNumberFormat="1" applyFont="1" applyFill="1" applyBorder="1" applyAlignment="1">
      <alignment horizontal="center"/>
    </xf>
    <xf numFmtId="2" fontId="0" fillId="9" borderId="21" xfId="0" applyNumberFormat="1" applyFont="1" applyFill="1" applyBorder="1" applyAlignment="1">
      <alignment horizontal="center"/>
    </xf>
    <xf numFmtId="2" fontId="0" fillId="9" borderId="38" xfId="0" applyNumberFormat="1" applyFont="1" applyFill="1" applyBorder="1" applyAlignment="1">
      <alignment horizontal="center"/>
    </xf>
    <xf numFmtId="2" fontId="0" fillId="9" borderId="14" xfId="0" applyNumberFormat="1" applyFont="1" applyFill="1" applyBorder="1" applyAlignment="1">
      <alignment horizontal="center" wrapText="1"/>
    </xf>
    <xf numFmtId="2" fontId="0" fillId="9" borderId="12" xfId="0" applyNumberFormat="1" applyFont="1" applyFill="1" applyBorder="1" applyAlignment="1">
      <alignment horizontal="center" wrapText="1"/>
    </xf>
    <xf numFmtId="2" fontId="0" fillId="9" borderId="8" xfId="0" applyNumberFormat="1" applyFont="1" applyFill="1" applyBorder="1" applyAlignment="1">
      <alignment horizontal="center"/>
    </xf>
    <xf numFmtId="2" fontId="0" fillId="9" borderId="14" xfId="0" applyNumberFormat="1" applyFont="1" applyFill="1" applyBorder="1" applyAlignment="1">
      <alignment horizontal="center"/>
    </xf>
    <xf numFmtId="2" fontId="0" fillId="9" borderId="12" xfId="0" applyNumberFormat="1" applyFont="1" applyFill="1" applyBorder="1" applyAlignment="1">
      <alignment horizontal="center"/>
    </xf>
    <xf numFmtId="2" fontId="9" fillId="4" borderId="24" xfId="0" applyNumberFormat="1" applyFont="1" applyFill="1" applyBorder="1" applyAlignment="1">
      <alignment horizontal="center" vertical="center" wrapText="1"/>
    </xf>
    <xf numFmtId="2" fontId="9" fillId="4" borderId="39" xfId="0" applyNumberFormat="1" applyFont="1" applyFill="1" applyBorder="1" applyAlignment="1">
      <alignment horizontal="center" vertical="center" wrapText="1"/>
    </xf>
    <xf numFmtId="2" fontId="14" fillId="4" borderId="23" xfId="0" applyNumberFormat="1" applyFont="1" applyFill="1" applyBorder="1" applyAlignment="1">
      <alignment horizontal="center"/>
    </xf>
    <xf numFmtId="0" fontId="14" fillId="4" borderId="37" xfId="0" applyFont="1" applyFill="1" applyBorder="1" applyAlignment="1">
      <alignment horizontal="center" wrapText="1"/>
    </xf>
    <xf numFmtId="2" fontId="14" fillId="4" borderId="33" xfId="0" applyNumberFormat="1" applyFont="1" applyFill="1" applyBorder="1" applyAlignment="1">
      <alignment horizontal="center"/>
    </xf>
    <xf numFmtId="0" fontId="14" fillId="4" borderId="21" xfId="0" applyFont="1" applyFill="1" applyBorder="1" applyAlignment="1">
      <alignment horizontal="center" wrapText="1"/>
    </xf>
    <xf numFmtId="0" fontId="14" fillId="4" borderId="38" xfId="0" applyFont="1" applyFill="1" applyBorder="1" applyAlignment="1">
      <alignment horizontal="center"/>
    </xf>
    <xf numFmtId="0" fontId="14" fillId="4" borderId="24" xfId="0" applyFont="1" applyFill="1" applyBorder="1" applyAlignment="1">
      <alignment horizontal="center"/>
    </xf>
    <xf numFmtId="0" fontId="14" fillId="4" borderId="35" xfId="0" applyFont="1" applyFill="1" applyBorder="1" applyAlignment="1">
      <alignment horizontal="center"/>
    </xf>
    <xf numFmtId="17" fontId="8" fillId="4" borderId="21" xfId="0" applyNumberFormat="1"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2" fontId="9" fillId="4" borderId="24" xfId="0" applyNumberFormat="1" applyFont="1" applyFill="1" applyBorder="1" applyAlignment="1">
      <alignment horizontal="center"/>
    </xf>
    <xf numFmtId="2" fontId="9" fillId="4" borderId="39" xfId="0" applyNumberFormat="1" applyFont="1" applyFill="1" applyBorder="1" applyAlignment="1">
      <alignment horizontal="center"/>
    </xf>
    <xf numFmtId="2" fontId="9" fillId="4" borderId="35" xfId="0" applyNumberFormat="1" applyFont="1" applyFill="1" applyBorder="1" applyAlignment="1">
      <alignment horizontal="center"/>
    </xf>
    <xf numFmtId="2" fontId="9" fillId="4" borderId="40" xfId="0" applyNumberFormat="1" applyFont="1" applyFill="1" applyBorder="1" applyAlignment="1">
      <alignment horizontal="center"/>
    </xf>
    <xf numFmtId="2" fontId="9" fillId="4" borderId="36" xfId="0" applyNumberFormat="1" applyFont="1" applyFill="1" applyBorder="1" applyAlignment="1">
      <alignment horizontal="center" vertical="center" wrapText="1"/>
    </xf>
    <xf numFmtId="2" fontId="14" fillId="4" borderId="24" xfId="0" applyNumberFormat="1" applyFont="1" applyFill="1" applyBorder="1" applyAlignment="1">
      <alignment horizontal="center" wrapText="1"/>
    </xf>
    <xf numFmtId="2" fontId="14" fillId="4" borderId="24" xfId="0" applyNumberFormat="1" applyFont="1" applyFill="1" applyBorder="1" applyAlignment="1">
      <alignment horizontal="center"/>
    </xf>
    <xf numFmtId="2" fontId="0" fillId="9" borderId="23" xfId="0" applyNumberFormat="1" applyFont="1" applyFill="1" applyBorder="1" applyAlignment="1">
      <alignment horizontal="center"/>
    </xf>
    <xf numFmtId="2" fontId="9" fillId="4" borderId="36" xfId="0" applyNumberFormat="1" applyFont="1" applyFill="1" applyBorder="1" applyAlignment="1">
      <alignment horizontal="center"/>
    </xf>
    <xf numFmtId="2" fontId="9" fillId="4" borderId="41" xfId="0" applyNumberFormat="1" applyFont="1" applyFill="1" applyBorder="1" applyAlignment="1">
      <alignment horizontal="center"/>
    </xf>
    <xf numFmtId="0" fontId="0" fillId="0" borderId="0" xfId="0" applyFill="1" applyBorder="1" applyAlignment="1">
      <alignment horizontal="center"/>
    </xf>
    <xf numFmtId="0" fontId="8" fillId="4" borderId="37" xfId="0" applyFont="1" applyFill="1" applyBorder="1" applyAlignment="1">
      <alignment horizontal="center" vertical="center"/>
    </xf>
    <xf numFmtId="2" fontId="0" fillId="10" borderId="2" xfId="0" applyNumberFormat="1" applyFill="1" applyBorder="1" applyAlignment="1">
      <alignment horizontal="center"/>
    </xf>
    <xf numFmtId="2" fontId="0" fillId="12" borderId="2" xfId="0" applyNumberFormat="1" applyFill="1" applyBorder="1" applyAlignment="1">
      <alignment horizontal="center"/>
    </xf>
    <xf numFmtId="2" fontId="14" fillId="0" borderId="0" xfId="0" applyNumberFormat="1" applyFont="1" applyFill="1" applyBorder="1" applyAlignment="1">
      <alignment horizontal="center" wrapText="1"/>
    </xf>
    <xf numFmtId="2" fontId="0" fillId="0" borderId="0" xfId="0" applyNumberFormat="1" applyFill="1" applyBorder="1" applyAlignment="1">
      <alignment horizontal="center"/>
    </xf>
    <xf numFmtId="2" fontId="14" fillId="0" borderId="0" xfId="0" applyNumberFormat="1" applyFont="1" applyFill="1" applyBorder="1" applyAlignment="1">
      <alignment horizontal="center"/>
    </xf>
    <xf numFmtId="2" fontId="9" fillId="0" borderId="0" xfId="0" applyNumberFormat="1" applyFont="1" applyFill="1" applyBorder="1" applyAlignment="1">
      <alignment horizontal="center"/>
    </xf>
    <xf numFmtId="0" fontId="0" fillId="0" borderId="0" xfId="0" applyFill="1" applyBorder="1" applyAlignment="1">
      <alignment wrapText="1"/>
    </xf>
    <xf numFmtId="1" fontId="14" fillId="0" borderId="0" xfId="0" applyNumberFormat="1" applyFont="1" applyFill="1" applyBorder="1" applyAlignment="1">
      <alignment vertical="center"/>
    </xf>
    <xf numFmtId="0" fontId="14" fillId="9" borderId="43" xfId="0" applyFont="1" applyFill="1" applyBorder="1" applyAlignment="1">
      <alignment horizontal="center" wrapText="1"/>
    </xf>
    <xf numFmtId="10" fontId="14" fillId="0" borderId="44" xfId="0" applyNumberFormat="1" applyFont="1" applyFill="1" applyBorder="1" applyAlignment="1">
      <alignment horizontal="center"/>
    </xf>
    <xf numFmtId="0" fontId="14" fillId="9" borderId="44" xfId="0" applyFont="1" applyFill="1" applyBorder="1" applyAlignment="1">
      <alignment horizontal="center" wrapText="1"/>
    </xf>
    <xf numFmtId="10" fontId="14" fillId="0" borderId="45" xfId="0" applyNumberFormat="1" applyFont="1" applyFill="1" applyBorder="1" applyAlignment="1">
      <alignment horizontal="center"/>
    </xf>
    <xf numFmtId="2" fontId="0" fillId="11" borderId="37" xfId="0" applyNumberFormat="1" applyFill="1" applyBorder="1" applyAlignment="1">
      <alignment horizontal="center"/>
    </xf>
    <xf numFmtId="0" fontId="0" fillId="11" borderId="37" xfId="0" applyFill="1" applyBorder="1" applyAlignment="1">
      <alignment horizontal="center"/>
    </xf>
    <xf numFmtId="2" fontId="0" fillId="11" borderId="21" xfId="0" applyNumberFormat="1" applyFill="1" applyBorder="1" applyAlignment="1">
      <alignment horizontal="center"/>
    </xf>
    <xf numFmtId="0" fontId="0" fillId="11" borderId="21" xfId="0" applyFill="1" applyBorder="1" applyAlignment="1">
      <alignment horizontal="center"/>
    </xf>
    <xf numFmtId="2" fontId="0" fillId="11" borderId="38" xfId="0" applyNumberFormat="1" applyFill="1" applyBorder="1" applyAlignment="1">
      <alignment horizontal="center"/>
    </xf>
    <xf numFmtId="0" fontId="0" fillId="11" borderId="38" xfId="0" applyFill="1" applyBorder="1" applyAlignment="1">
      <alignment horizontal="center"/>
    </xf>
    <xf numFmtId="0" fontId="14" fillId="9" borderId="2" xfId="0" applyFont="1" applyFill="1" applyBorder="1" applyAlignment="1">
      <alignment horizontal="left"/>
    </xf>
    <xf numFmtId="0" fontId="14" fillId="9" borderId="25" xfId="0" applyFont="1" applyFill="1" applyBorder="1" applyAlignment="1">
      <alignment horizontal="left"/>
    </xf>
    <xf numFmtId="0" fontId="14" fillId="9" borderId="11" xfId="0" applyFont="1" applyFill="1" applyBorder="1" applyAlignment="1">
      <alignment horizontal="left"/>
    </xf>
    <xf numFmtId="0" fontId="0" fillId="0" borderId="20" xfId="0" applyBorder="1" applyAlignment="1">
      <alignment horizontal="center"/>
    </xf>
    <xf numFmtId="0" fontId="0" fillId="0" borderId="50" xfId="0" applyBorder="1" applyAlignment="1">
      <alignment horizontal="center"/>
    </xf>
    <xf numFmtId="0" fontId="0" fillId="0" borderId="24" xfId="0" applyBorder="1" applyAlignment="1">
      <alignment horizontal="center"/>
    </xf>
    <xf numFmtId="0" fontId="1" fillId="5" borderId="10" xfId="0" applyFont="1" applyFill="1" applyBorder="1" applyAlignment="1">
      <alignment wrapText="1"/>
    </xf>
    <xf numFmtId="0" fontId="1" fillId="5" borderId="0" xfId="0" applyFont="1" applyFill="1" applyBorder="1" applyAlignment="1">
      <alignment wrapText="1"/>
    </xf>
    <xf numFmtId="0" fontId="8" fillId="5" borderId="10" xfId="0" applyFont="1" applyFill="1" applyBorder="1" applyAlignment="1">
      <alignment vertical="center"/>
    </xf>
    <xf numFmtId="17" fontId="8" fillId="4" borderId="2" xfId="0" applyNumberFormat="1" applyFont="1" applyFill="1" applyBorder="1" applyAlignment="1">
      <alignment horizontal="right" vertical="center"/>
    </xf>
    <xf numFmtId="0" fontId="8" fillId="5" borderId="0" xfId="0" applyFont="1" applyFill="1" applyBorder="1" applyAlignment="1">
      <alignment vertical="center" wrapText="1"/>
    </xf>
    <xf numFmtId="0" fontId="1" fillId="5" borderId="3" xfId="0" applyFont="1" applyFill="1" applyBorder="1" applyAlignment="1">
      <alignment wrapText="1"/>
    </xf>
    <xf numFmtId="0" fontId="8" fillId="5" borderId="14" xfId="0" applyFont="1" applyFill="1" applyBorder="1" applyAlignment="1">
      <alignment vertical="center"/>
    </xf>
    <xf numFmtId="2" fontId="8" fillId="9" borderId="1" xfId="0" applyNumberFormat="1" applyFont="1" applyFill="1" applyBorder="1" applyAlignment="1" applyProtection="1">
      <alignment horizontal="center" vertical="center"/>
      <protection locked="0"/>
    </xf>
    <xf numFmtId="0" fontId="8" fillId="9" borderId="1" xfId="0" applyFont="1" applyFill="1" applyBorder="1" applyAlignment="1" applyProtection="1">
      <alignment horizontal="center" vertical="center"/>
      <protection locked="0"/>
    </xf>
    <xf numFmtId="2" fontId="9" fillId="9" borderId="1" xfId="0" applyNumberFormat="1" applyFont="1" applyFill="1" applyBorder="1" applyAlignment="1" applyProtection="1">
      <alignment horizontal="center" vertical="center"/>
      <protection locked="0"/>
    </xf>
    <xf numFmtId="2" fontId="9" fillId="9" borderId="30" xfId="0" applyNumberFormat="1" applyFont="1" applyFill="1" applyBorder="1" applyAlignment="1" applyProtection="1">
      <alignment horizontal="center" vertical="center"/>
      <protection locked="0"/>
    </xf>
    <xf numFmtId="2" fontId="9" fillId="9" borderId="26" xfId="0" applyNumberFormat="1" applyFont="1" applyFill="1" applyBorder="1" applyAlignment="1" applyProtection="1">
      <alignment horizontal="center" vertical="center"/>
      <protection locked="0"/>
    </xf>
    <xf numFmtId="0" fontId="8" fillId="9" borderId="25" xfId="0" applyFont="1" applyFill="1" applyBorder="1" applyAlignment="1" applyProtection="1">
      <alignment horizontal="center" vertical="center"/>
      <protection locked="0"/>
    </xf>
    <xf numFmtId="2" fontId="9" fillId="4" borderId="11" xfId="0" applyNumberFormat="1" applyFont="1" applyFill="1" applyBorder="1" applyAlignment="1">
      <alignment horizontal="center" vertical="center" wrapText="1"/>
    </xf>
    <xf numFmtId="2" fontId="0" fillId="12" borderId="11" xfId="0" applyNumberFormat="1" applyFill="1" applyBorder="1" applyAlignment="1">
      <alignment horizontal="center"/>
    </xf>
    <xf numFmtId="0" fontId="9" fillId="4" borderId="25" xfId="0" applyFont="1" applyFill="1" applyBorder="1" applyAlignment="1">
      <alignment horizontal="center" vertical="center"/>
    </xf>
    <xf numFmtId="2" fontId="9" fillId="4" borderId="26" xfId="0" applyNumberFormat="1" applyFont="1" applyFill="1" applyBorder="1" applyAlignment="1">
      <alignment horizontal="center" vertical="center" wrapText="1"/>
    </xf>
    <xf numFmtId="0" fontId="9" fillId="5" borderId="0" xfId="0" applyFont="1" applyFill="1" applyBorder="1" applyAlignment="1">
      <alignment vertical="center" wrapText="1"/>
    </xf>
    <xf numFmtId="0" fontId="8" fillId="5" borderId="10" xfId="0" applyFont="1" applyFill="1" applyBorder="1" applyAlignment="1">
      <alignment vertical="center"/>
    </xf>
    <xf numFmtId="0" fontId="1" fillId="6" borderId="3" xfId="0" applyFont="1" applyFill="1" applyBorder="1" applyAlignment="1">
      <alignment vertical="center"/>
    </xf>
    <xf numFmtId="10" fontId="1" fillId="7" borderId="2" xfId="0" applyNumberFormat="1" applyFont="1" applyFill="1" applyBorder="1" applyAlignment="1">
      <alignment vertical="center"/>
    </xf>
    <xf numFmtId="0" fontId="1" fillId="4" borderId="2" xfId="0" applyFont="1" applyFill="1" applyBorder="1" applyAlignment="1">
      <alignment horizontal="right" vertical="center" wrapText="1"/>
    </xf>
    <xf numFmtId="1" fontId="1" fillId="7" borderId="2" xfId="0" applyNumberFormat="1" applyFont="1" applyFill="1" applyBorder="1" applyAlignment="1">
      <alignment horizontal="center" vertical="center"/>
    </xf>
    <xf numFmtId="164" fontId="1" fillId="7" borderId="2" xfId="0" applyNumberFormat="1" applyFont="1" applyFill="1" applyBorder="1" applyAlignment="1">
      <alignment vertical="center"/>
    </xf>
    <xf numFmtId="164" fontId="1" fillId="7" borderId="2" xfId="0" applyNumberFormat="1" applyFont="1" applyFill="1" applyBorder="1" applyAlignment="1">
      <alignment horizontal="center" vertical="center"/>
    </xf>
    <xf numFmtId="165" fontId="1" fillId="7" borderId="2" xfId="0" applyNumberFormat="1" applyFont="1" applyFill="1" applyBorder="1" applyAlignment="1">
      <alignment horizontal="center" vertical="center"/>
    </xf>
    <xf numFmtId="164" fontId="1" fillId="6" borderId="2" xfId="0" applyNumberFormat="1" applyFont="1" applyFill="1" applyBorder="1" applyAlignment="1">
      <alignment horizontal="center" vertical="center"/>
    </xf>
    <xf numFmtId="4" fontId="1" fillId="6" borderId="2"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wrapText="1"/>
    </xf>
    <xf numFmtId="164" fontId="1" fillId="0" borderId="0" xfId="0" applyNumberFormat="1" applyFont="1" applyAlignment="1" applyProtection="1">
      <alignment horizontal="center" vertical="center"/>
      <protection locked="0"/>
    </xf>
    <xf numFmtId="0" fontId="0" fillId="5" borderId="0" xfId="0" applyFill="1" applyAlignment="1">
      <alignment vertical="center"/>
    </xf>
    <xf numFmtId="0" fontId="8" fillId="4" borderId="0" xfId="0" applyFont="1" applyFill="1" applyAlignment="1">
      <alignment vertical="center"/>
    </xf>
    <xf numFmtId="0" fontId="2" fillId="5" borderId="10" xfId="0" applyFont="1" applyFill="1" applyBorder="1" applyAlignment="1">
      <alignment horizontal="left" vertical="center"/>
    </xf>
    <xf numFmtId="0" fontId="3" fillId="5" borderId="10" xfId="0" applyFont="1" applyFill="1" applyBorder="1" applyAlignment="1">
      <alignment horizontal="left" vertical="center" wrapText="1"/>
    </xf>
    <xf numFmtId="0" fontId="1" fillId="5" borderId="10" xfId="0" applyFont="1" applyFill="1" applyBorder="1" applyAlignment="1">
      <alignment horizontal="center" vertical="center"/>
    </xf>
    <xf numFmtId="0" fontId="1" fillId="5" borderId="10" xfId="0" applyFont="1" applyFill="1" applyBorder="1" applyAlignment="1">
      <alignment vertical="center"/>
    </xf>
    <xf numFmtId="0" fontId="8" fillId="5" borderId="13" xfId="0" applyFont="1" applyFill="1" applyBorder="1" applyAlignment="1">
      <alignment vertical="center"/>
    </xf>
    <xf numFmtId="164" fontId="1" fillId="6" borderId="5" xfId="0" applyNumberFormat="1" applyFont="1" applyFill="1" applyBorder="1" applyAlignment="1">
      <alignment vertical="center"/>
    </xf>
    <xf numFmtId="0" fontId="19" fillId="7" borderId="2" xfId="0" applyFont="1" applyFill="1" applyBorder="1" applyAlignment="1">
      <alignment horizontal="center"/>
    </xf>
    <xf numFmtId="10" fontId="13" fillId="0" borderId="0" xfId="0" applyNumberFormat="1" applyFont="1" applyAlignment="1">
      <alignment horizontal="center"/>
    </xf>
    <xf numFmtId="0" fontId="0" fillId="0" borderId="0" xfId="0" applyAlignment="1">
      <alignment vertical="center"/>
    </xf>
    <xf numFmtId="0" fontId="0" fillId="0" borderId="0" xfId="0" applyAlignment="1">
      <alignment horizontal="center" wrapText="1"/>
    </xf>
    <xf numFmtId="0" fontId="0" fillId="13" borderId="2" xfId="0" applyFill="1" applyBorder="1"/>
    <xf numFmtId="0" fontId="17" fillId="0" borderId="0" xfId="0" applyFont="1" applyAlignment="1">
      <alignment horizontal="center"/>
    </xf>
    <xf numFmtId="164" fontId="14" fillId="0" borderId="0" xfId="0" applyNumberFormat="1" applyFont="1" applyAlignment="1">
      <alignment horizontal="center"/>
    </xf>
    <xf numFmtId="164" fontId="14" fillId="9" borderId="2" xfId="0" applyNumberFormat="1" applyFont="1" applyFill="1" applyBorder="1" applyAlignment="1">
      <alignment horizontal="center"/>
    </xf>
    <xf numFmtId="0" fontId="0" fillId="9" borderId="2" xfId="0" applyFill="1" applyBorder="1"/>
    <xf numFmtId="164" fontId="0" fillId="0" borderId="2" xfId="0" applyNumberFormat="1" applyBorder="1" applyAlignment="1">
      <alignment horizontal="center"/>
    </xf>
    <xf numFmtId="164" fontId="0" fillId="0" borderId="0" xfId="0" applyNumberFormat="1" applyAlignment="1">
      <alignment horizontal="center"/>
    </xf>
    <xf numFmtId="1" fontId="0" fillId="0" borderId="0" xfId="0" applyNumberFormat="1" applyAlignment="1">
      <alignment horizontal="center"/>
    </xf>
    <xf numFmtId="164" fontId="0" fillId="9" borderId="2" xfId="0" applyNumberFormat="1" applyFill="1" applyBorder="1" applyAlignment="1">
      <alignment horizontal="center"/>
    </xf>
    <xf numFmtId="0" fontId="14" fillId="9" borderId="2" xfId="0" applyFont="1" applyFill="1" applyBorder="1"/>
    <xf numFmtId="0" fontId="19" fillId="13" borderId="2" xfId="0" applyFont="1" applyFill="1" applyBorder="1" applyAlignment="1">
      <alignment vertical="center" textRotation="90"/>
    </xf>
    <xf numFmtId="0" fontId="0" fillId="11" borderId="2" xfId="0" applyFill="1" applyBorder="1"/>
    <xf numFmtId="164" fontId="0" fillId="11" borderId="2" xfId="0" applyNumberFormat="1" applyFill="1" applyBorder="1" applyAlignment="1">
      <alignment horizontal="center"/>
    </xf>
    <xf numFmtId="10" fontId="0" fillId="9" borderId="2" xfId="0" applyNumberFormat="1" applyFill="1" applyBorder="1" applyAlignment="1">
      <alignment horizontal="center"/>
    </xf>
    <xf numFmtId="10" fontId="0" fillId="0" borderId="0" xfId="0" applyNumberFormat="1" applyAlignment="1">
      <alignment horizontal="center"/>
    </xf>
    <xf numFmtId="0" fontId="13" fillId="0" borderId="0" xfId="0" applyFont="1"/>
    <xf numFmtId="0" fontId="20" fillId="0" borderId="0" xfId="0" applyFont="1" applyAlignment="1">
      <alignment horizontal="left"/>
    </xf>
    <xf numFmtId="10" fontId="14" fillId="9" borderId="2" xfId="0" applyNumberFormat="1" applyFont="1" applyFill="1" applyBorder="1" applyAlignment="1">
      <alignment horizontal="center"/>
    </xf>
    <xf numFmtId="10" fontId="14" fillId="0" borderId="0" xfId="0" applyNumberFormat="1" applyFont="1" applyAlignment="1">
      <alignment horizontal="center"/>
    </xf>
    <xf numFmtId="0" fontId="0" fillId="0" borderId="0" xfId="0" applyAlignment="1">
      <alignment horizontal="left"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 fillId="5" borderId="7" xfId="0" applyFont="1" applyFill="1" applyBorder="1" applyAlignment="1">
      <alignment horizontal="left"/>
    </xf>
    <xf numFmtId="0" fontId="1" fillId="5" borderId="8" xfId="0" applyFont="1" applyFill="1" applyBorder="1" applyAlignment="1">
      <alignment horizontal="left"/>
    </xf>
    <xf numFmtId="0" fontId="1" fillId="5" borderId="9" xfId="0" applyFont="1" applyFill="1" applyBorder="1" applyAlignment="1">
      <alignment horizontal="left"/>
    </xf>
    <xf numFmtId="0" fontId="1" fillId="5" borderId="10" xfId="0" applyFont="1" applyFill="1" applyBorder="1" applyAlignment="1">
      <alignment horizontal="left"/>
    </xf>
    <xf numFmtId="0" fontId="1" fillId="5" borderId="0" xfId="0" applyFont="1" applyFill="1" applyAlignment="1">
      <alignment horizontal="left"/>
    </xf>
    <xf numFmtId="0" fontId="1" fillId="5" borderId="3" xfId="0" applyFont="1" applyFill="1" applyBorder="1" applyAlignment="1">
      <alignment horizontal="left"/>
    </xf>
    <xf numFmtId="0" fontId="1" fillId="5" borderId="10" xfId="0" applyFont="1" applyFill="1" applyBorder="1"/>
    <xf numFmtId="0" fontId="1" fillId="5" borderId="0" xfId="0" applyFont="1" applyFill="1"/>
    <xf numFmtId="0" fontId="1" fillId="5" borderId="3" xfId="0" applyFont="1" applyFill="1" applyBorder="1"/>
    <xf numFmtId="0" fontId="1" fillId="5" borderId="10" xfId="0" applyFont="1" applyFill="1" applyBorder="1" applyAlignment="1">
      <alignment horizontal="left" wrapText="1"/>
    </xf>
    <xf numFmtId="0" fontId="1" fillId="5" borderId="0" xfId="0" applyFont="1" applyFill="1" applyAlignment="1">
      <alignment horizontal="left" wrapText="1"/>
    </xf>
    <xf numFmtId="0" fontId="1" fillId="5" borderId="3" xfId="0" applyFont="1" applyFill="1" applyBorder="1" applyAlignment="1">
      <alignment horizontal="left" wrapText="1"/>
    </xf>
    <xf numFmtId="0" fontId="1" fillId="5" borderId="10" xfId="0" applyFont="1" applyFill="1" applyBorder="1" applyAlignment="1">
      <alignment wrapText="1"/>
    </xf>
    <xf numFmtId="0" fontId="0" fillId="0" borderId="0" xfId="0" applyAlignment="1">
      <alignment wrapText="1"/>
    </xf>
    <xf numFmtId="0" fontId="0" fillId="0" borderId="3" xfId="0" applyBorder="1" applyAlignment="1">
      <alignment wrapText="1"/>
    </xf>
    <xf numFmtId="0" fontId="0" fillId="0" borderId="10"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8" fillId="5" borderId="5" xfId="0" applyFont="1" applyFill="1" applyBorder="1" applyAlignment="1">
      <alignment vertical="center"/>
    </xf>
    <xf numFmtId="0" fontId="0" fillId="0" borderId="1" xfId="0" applyBorder="1" applyAlignment="1">
      <alignment vertical="center"/>
    </xf>
    <xf numFmtId="0" fontId="8" fillId="5" borderId="7"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10" fillId="5" borderId="7" xfId="2" applyFont="1" applyFill="1" applyBorder="1" applyAlignment="1" applyProtection="1">
      <alignment horizontal="center" vertical="center"/>
    </xf>
    <xf numFmtId="0" fontId="8" fillId="5" borderId="8" xfId="0" applyFont="1" applyFill="1" applyBorder="1" applyAlignment="1">
      <alignment vertical="center"/>
    </xf>
    <xf numFmtId="0" fontId="8" fillId="5" borderId="9" xfId="0" applyFont="1" applyFill="1" applyBorder="1" applyAlignment="1">
      <alignment vertical="center"/>
    </xf>
    <xf numFmtId="0" fontId="10" fillId="5" borderId="13" xfId="2" applyFont="1" applyFill="1" applyBorder="1" applyAlignment="1" applyProtection="1">
      <alignment horizontal="center" vertical="center"/>
    </xf>
    <xf numFmtId="0" fontId="8" fillId="5" borderId="14" xfId="0" applyFont="1" applyFill="1" applyBorder="1" applyAlignment="1">
      <alignment vertical="center"/>
    </xf>
    <xf numFmtId="0" fontId="8" fillId="5" borderId="15" xfId="0" applyFont="1" applyFill="1" applyBorder="1" applyAlignment="1">
      <alignmen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4" borderId="4" xfId="0" applyFont="1" applyFill="1" applyBorder="1" applyAlignment="1">
      <alignment horizontal="left" vertical="center"/>
    </xf>
    <xf numFmtId="0" fontId="18" fillId="7" borderId="2" xfId="0" applyFont="1" applyFill="1" applyBorder="1" applyAlignment="1">
      <alignment horizontal="righ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4" xfId="0" applyFont="1" applyFill="1" applyBorder="1" applyAlignment="1">
      <alignment horizontal="center" vertical="center"/>
    </xf>
    <xf numFmtId="0" fontId="10" fillId="8" borderId="11" xfId="2" applyFont="1" applyFill="1" applyBorder="1" applyAlignment="1" applyProtection="1">
      <alignment horizontal="center" vertical="center"/>
    </xf>
    <xf numFmtId="0" fontId="8" fillId="8" borderId="12" xfId="0" applyFont="1" applyFill="1" applyBorder="1" applyAlignment="1">
      <alignment vertical="center"/>
    </xf>
    <xf numFmtId="0" fontId="8" fillId="8" borderId="4" xfId="0" applyFont="1" applyFill="1" applyBorder="1" applyAlignment="1">
      <alignment vertical="center"/>
    </xf>
    <xf numFmtId="0" fontId="1" fillId="6" borderId="5" xfId="0" applyFont="1" applyFill="1" applyBorder="1" applyAlignment="1">
      <alignment vertical="center"/>
    </xf>
    <xf numFmtId="0" fontId="1" fillId="6" borderId="6" xfId="0" applyFont="1" applyFill="1" applyBorder="1" applyAlignment="1">
      <alignment vertical="center"/>
    </xf>
    <xf numFmtId="0" fontId="1" fillId="6" borderId="1" xfId="0" applyFont="1" applyFill="1" applyBorder="1" applyAlignment="1">
      <alignment vertical="center"/>
    </xf>
    <xf numFmtId="0" fontId="1" fillId="6" borderId="2" xfId="0" applyFont="1" applyFill="1" applyBorder="1" applyAlignment="1">
      <alignment horizontal="right" vertical="center" wrapText="1"/>
    </xf>
    <xf numFmtId="0" fontId="0" fillId="6" borderId="4" xfId="0" applyFill="1" applyBorder="1" applyAlignment="1">
      <alignment vertical="center"/>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1" xfId="0" applyFont="1" applyFill="1" applyBorder="1" applyAlignment="1">
      <alignment vertical="center"/>
    </xf>
    <xf numFmtId="0" fontId="11" fillId="8" borderId="11" xfId="0" applyFont="1" applyFill="1" applyBorder="1" applyAlignment="1">
      <alignment horizontal="center" vertical="center"/>
    </xf>
    <xf numFmtId="0" fontId="11" fillId="8" borderId="4"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0" fillId="6" borderId="2" xfId="0" applyFill="1" applyBorder="1" applyAlignment="1">
      <alignment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9" fillId="9" borderId="2" xfId="0" applyFont="1" applyFill="1" applyBorder="1" applyAlignment="1">
      <alignment horizontal="center" vertical="center" wrapText="1"/>
    </xf>
    <xf numFmtId="0" fontId="1" fillId="5" borderId="0" xfId="0" applyFont="1" applyFill="1" applyBorder="1" applyAlignment="1">
      <alignment horizontal="left" wrapText="1"/>
    </xf>
    <xf numFmtId="0" fontId="2" fillId="4" borderId="11" xfId="0" applyFont="1" applyFill="1" applyBorder="1" applyAlignment="1" applyProtection="1">
      <alignment horizontal="left" vertical="center"/>
    </xf>
    <xf numFmtId="0" fontId="2" fillId="4" borderId="12" xfId="0" applyFont="1" applyFill="1" applyBorder="1" applyAlignment="1" applyProtection="1">
      <alignment horizontal="left" vertical="center"/>
    </xf>
    <xf numFmtId="0" fontId="2" fillId="4" borderId="4" xfId="0" applyFont="1" applyFill="1" applyBorder="1" applyAlignment="1" applyProtection="1">
      <alignment horizontal="left" vertical="center"/>
    </xf>
    <xf numFmtId="0" fontId="3" fillId="5" borderId="1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1" fillId="5" borderId="0" xfId="0" applyFont="1" applyFill="1" applyBorder="1" applyAlignment="1">
      <alignment horizontal="left"/>
    </xf>
    <xf numFmtId="0" fontId="1" fillId="5" borderId="10" xfId="0" applyFont="1" applyFill="1" applyBorder="1" applyAlignment="1"/>
    <xf numFmtId="0" fontId="1" fillId="5" borderId="0" xfId="0" applyFont="1" applyFill="1" applyBorder="1" applyAlignment="1"/>
    <xf numFmtId="0" fontId="1" fillId="5" borderId="3" xfId="0" applyFont="1" applyFill="1" applyBorder="1" applyAlignment="1"/>
    <xf numFmtId="0" fontId="1" fillId="5" borderId="0" xfId="0" applyFont="1" applyFill="1" applyBorder="1" applyAlignment="1">
      <alignment wrapText="1"/>
    </xf>
    <xf numFmtId="0" fontId="1" fillId="5" borderId="3" xfId="0" applyFont="1" applyFill="1" applyBorder="1" applyAlignment="1">
      <alignment wrapText="1"/>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5" borderId="13" xfId="0" applyFont="1" applyFill="1" applyBorder="1" applyAlignment="1">
      <alignment vertical="center" wrapText="1"/>
    </xf>
    <xf numFmtId="0" fontId="8" fillId="5" borderId="14" xfId="0" applyFont="1" applyFill="1" applyBorder="1" applyAlignment="1">
      <alignment vertical="center" wrapText="1"/>
    </xf>
    <xf numFmtId="0" fontId="8" fillId="5" borderId="15" xfId="0" applyFont="1" applyFill="1" applyBorder="1" applyAlignment="1">
      <alignment vertical="center" wrapText="1"/>
    </xf>
    <xf numFmtId="0" fontId="8" fillId="5" borderId="5" xfId="0" applyFont="1" applyFill="1" applyBorder="1" applyAlignment="1">
      <alignment vertical="center" wrapText="1"/>
    </xf>
    <xf numFmtId="0" fontId="8" fillId="5" borderId="1" xfId="0" applyFont="1" applyFill="1" applyBorder="1" applyAlignment="1">
      <alignment vertical="center" wrapText="1"/>
    </xf>
    <xf numFmtId="0" fontId="8" fillId="5" borderId="9"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10" fillId="5" borderId="8" xfId="2" applyFont="1" applyFill="1" applyBorder="1" applyAlignment="1" applyProtection="1">
      <alignment horizontal="center" vertical="center"/>
    </xf>
    <xf numFmtId="0" fontId="8" fillId="5" borderId="10" xfId="0" applyFont="1" applyFill="1" applyBorder="1" applyAlignment="1">
      <alignment vertical="center"/>
    </xf>
    <xf numFmtId="0" fontId="10" fillId="5" borderId="14" xfId="2" applyFont="1" applyFill="1" applyBorder="1" applyAlignment="1" applyProtection="1">
      <alignment horizontal="center" vertical="center"/>
    </xf>
    <xf numFmtId="0" fontId="3" fillId="0" borderId="1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1" fillId="6" borderId="11" xfId="0" applyFont="1" applyFill="1" applyBorder="1" applyAlignment="1" applyProtection="1">
      <alignment horizontal="center" vertical="center"/>
    </xf>
    <xf numFmtId="0" fontId="1" fillId="6" borderId="12" xfId="0" applyFont="1" applyFill="1" applyBorder="1" applyAlignment="1" applyProtection="1">
      <alignment horizontal="center" vertical="center"/>
    </xf>
    <xf numFmtId="0" fontId="10" fillId="8" borderId="12" xfId="2" applyFont="1" applyFill="1" applyBorder="1" applyAlignment="1" applyProtection="1">
      <alignment horizontal="center" vertical="center"/>
    </xf>
    <xf numFmtId="0" fontId="1" fillId="6" borderId="7" xfId="0" applyFont="1" applyFill="1" applyBorder="1" applyAlignment="1" applyProtection="1">
      <alignment horizontal="right" vertical="center" wrapText="1"/>
    </xf>
    <xf numFmtId="0" fontId="1" fillId="6" borderId="10" xfId="0" applyFont="1" applyFill="1" applyBorder="1" applyAlignment="1" applyProtection="1">
      <alignment horizontal="right" vertical="center" wrapText="1"/>
    </xf>
    <xf numFmtId="0" fontId="1" fillId="6" borderId="13" xfId="0" applyFont="1" applyFill="1" applyBorder="1" applyAlignment="1" applyProtection="1">
      <alignment horizontal="right" vertical="center" wrapText="1"/>
    </xf>
    <xf numFmtId="0" fontId="8" fillId="6" borderId="7" xfId="0" applyFont="1" applyFill="1" applyBorder="1" applyAlignment="1">
      <alignment vertical="center"/>
    </xf>
    <xf numFmtId="0" fontId="8" fillId="6" borderId="10" xfId="0" applyFont="1" applyFill="1" applyBorder="1" applyAlignment="1">
      <alignment vertical="center"/>
    </xf>
    <xf numFmtId="0" fontId="8" fillId="6" borderId="13" xfId="0" applyFont="1" applyFill="1" applyBorder="1" applyAlignment="1">
      <alignment vertical="center"/>
    </xf>
    <xf numFmtId="0" fontId="11" fillId="8" borderId="12" xfId="0" applyFont="1" applyFill="1" applyBorder="1" applyAlignment="1">
      <alignment horizontal="center" vertical="center"/>
    </xf>
    <xf numFmtId="0" fontId="19" fillId="9" borderId="2" xfId="0" applyFont="1" applyFill="1" applyBorder="1" applyAlignment="1">
      <alignment horizontal="center" vertical="center" textRotation="90"/>
    </xf>
    <xf numFmtId="0" fontId="19" fillId="9" borderId="5" xfId="0" applyFont="1" applyFill="1" applyBorder="1" applyAlignment="1">
      <alignment horizontal="center" vertical="center" textRotation="90" wrapText="1"/>
    </xf>
    <xf numFmtId="0" fontId="19" fillId="9" borderId="6" xfId="0" applyFont="1" applyFill="1" applyBorder="1" applyAlignment="1">
      <alignment horizontal="center" vertical="center" textRotation="90" wrapText="1"/>
    </xf>
    <xf numFmtId="0" fontId="19" fillId="9" borderId="1" xfId="0" applyFont="1" applyFill="1" applyBorder="1" applyAlignment="1">
      <alignment horizontal="center" vertical="center" textRotation="90" wrapText="1"/>
    </xf>
    <xf numFmtId="0" fontId="20" fillId="9" borderId="2" xfId="0" applyFont="1" applyFill="1" applyBorder="1" applyAlignment="1">
      <alignment horizontal="left"/>
    </xf>
    <xf numFmtId="0" fontId="0" fillId="14" borderId="11" xfId="0" applyFill="1" applyBorder="1" applyAlignment="1">
      <alignment horizontal="left" wrapText="1"/>
    </xf>
    <xf numFmtId="0" fontId="0" fillId="0" borderId="12" xfId="0" applyBorder="1" applyAlignment="1">
      <alignment horizontal="left" wrapText="1"/>
    </xf>
    <xf numFmtId="0" fontId="0" fillId="0" borderId="4" xfId="0" applyBorder="1" applyAlignment="1">
      <alignment horizontal="left" wrapText="1"/>
    </xf>
    <xf numFmtId="0" fontId="14" fillId="7" borderId="11" xfId="0" applyFont="1" applyFill="1" applyBorder="1" applyAlignment="1">
      <alignment horizontal="right" vertical="center"/>
    </xf>
    <xf numFmtId="0" fontId="14" fillId="7" borderId="4" xfId="0" applyFont="1" applyFill="1" applyBorder="1" applyAlignment="1">
      <alignment horizontal="right" vertical="center"/>
    </xf>
    <xf numFmtId="0" fontId="19" fillId="7" borderId="2" xfId="0" applyFont="1" applyFill="1" applyBorder="1" applyAlignment="1">
      <alignment horizontal="center" vertical="center"/>
    </xf>
    <xf numFmtId="0" fontId="0" fillId="9" borderId="11" xfId="0" applyFill="1" applyBorder="1" applyAlignment="1">
      <alignment horizontal="center" wrapText="1"/>
    </xf>
    <xf numFmtId="0" fontId="0" fillId="9" borderId="12" xfId="0" applyFill="1" applyBorder="1" applyAlignment="1">
      <alignment horizontal="center" wrapText="1"/>
    </xf>
    <xf numFmtId="0" fontId="0" fillId="9" borderId="4" xfId="0" applyFill="1" applyBorder="1" applyAlignment="1">
      <alignment horizontal="center" wrapText="1"/>
    </xf>
    <xf numFmtId="0" fontId="17" fillId="13" borderId="2" xfId="0" applyFont="1" applyFill="1" applyBorder="1" applyAlignment="1">
      <alignment horizontal="center"/>
    </xf>
    <xf numFmtId="164" fontId="14" fillId="9" borderId="11" xfId="0" applyNumberFormat="1" applyFont="1" applyFill="1" applyBorder="1" applyAlignment="1">
      <alignment horizontal="center"/>
    </xf>
    <xf numFmtId="164" fontId="14" fillId="9" borderId="4" xfId="0" applyNumberFormat="1" applyFont="1" applyFill="1" applyBorder="1" applyAlignment="1">
      <alignment horizontal="center"/>
    </xf>
    <xf numFmtId="0" fontId="19" fillId="7" borderId="2" xfId="0" applyFont="1" applyFill="1" applyBorder="1" applyAlignment="1">
      <alignment horizontal="right"/>
    </xf>
    <xf numFmtId="0" fontId="14" fillId="4" borderId="2" xfId="0" applyFont="1" applyFill="1" applyBorder="1" applyAlignment="1">
      <alignment horizontal="center"/>
    </xf>
    <xf numFmtId="0" fontId="14" fillId="4" borderId="11" xfId="0" applyFont="1" applyFill="1" applyBorder="1" applyAlignment="1">
      <alignment horizontal="center"/>
    </xf>
    <xf numFmtId="0" fontId="11" fillId="4" borderId="42"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6" xfId="0" applyFont="1" applyFill="1" applyBorder="1" applyAlignment="1">
      <alignment horizontal="center" vertical="center"/>
    </xf>
    <xf numFmtId="0" fontId="14" fillId="9" borderId="25" xfId="0" applyFont="1" applyFill="1" applyBorder="1" applyAlignment="1">
      <alignment horizontal="left"/>
    </xf>
    <xf numFmtId="0" fontId="14" fillId="9" borderId="2" xfId="0" applyFont="1" applyFill="1" applyBorder="1" applyAlignment="1">
      <alignment horizontal="left"/>
    </xf>
    <xf numFmtId="0" fontId="14" fillId="9" borderId="11" xfId="0" applyFont="1" applyFill="1" applyBorder="1" applyAlignment="1">
      <alignment horizontal="left"/>
    </xf>
    <xf numFmtId="0" fontId="16" fillId="9" borderId="25" xfId="0" applyFont="1" applyFill="1" applyBorder="1" applyAlignment="1">
      <alignment horizontal="left"/>
    </xf>
    <xf numFmtId="0" fontId="16" fillId="9" borderId="2" xfId="0" applyFont="1" applyFill="1" applyBorder="1" applyAlignment="1">
      <alignment horizontal="left"/>
    </xf>
    <xf numFmtId="0" fontId="16" fillId="9" borderId="11" xfId="0" applyFont="1" applyFill="1" applyBorder="1" applyAlignment="1">
      <alignment horizontal="left"/>
    </xf>
    <xf numFmtId="0" fontId="14" fillId="9" borderId="27" xfId="0" applyFont="1" applyFill="1" applyBorder="1" applyAlignment="1">
      <alignment horizontal="left"/>
    </xf>
    <xf numFmtId="0" fontId="14" fillId="9" borderId="28" xfId="0" applyFont="1" applyFill="1" applyBorder="1" applyAlignment="1">
      <alignment horizontal="left"/>
    </xf>
    <xf numFmtId="0" fontId="14" fillId="9" borderId="49" xfId="0" applyFont="1" applyFill="1" applyBorder="1" applyAlignment="1">
      <alignment horizontal="left"/>
    </xf>
    <xf numFmtId="0" fontId="14" fillId="9" borderId="46" xfId="0" applyFont="1" applyFill="1" applyBorder="1" applyAlignment="1">
      <alignment horizontal="left"/>
    </xf>
    <xf numFmtId="0" fontId="14" fillId="9" borderId="47" xfId="0" applyFont="1" applyFill="1" applyBorder="1" applyAlignment="1">
      <alignment horizontal="left"/>
    </xf>
    <xf numFmtId="0" fontId="14" fillId="9" borderId="48" xfId="0" applyFont="1" applyFill="1" applyBorder="1" applyAlignment="1">
      <alignment horizontal="left"/>
    </xf>
    <xf numFmtId="0" fontId="18" fillId="7" borderId="2" xfId="0" applyFont="1" applyFill="1" applyBorder="1" applyAlignment="1">
      <alignment horizontal="center" vertical="center"/>
    </xf>
  </cellXfs>
  <cellStyles count="4">
    <cellStyle name="Calculation" xfId="1" builtinId="22"/>
    <cellStyle name="Heading 1" xfId="2" builtinId="16"/>
    <cellStyle name="Input" xfId="3" builtinId="20"/>
    <cellStyle name="Normal" xfId="0" builtinId="0"/>
  </cellStyles>
  <dxfs count="21">
    <dxf>
      <font>
        <color rgb="FF006100"/>
      </font>
      <fill>
        <patternFill>
          <bgColor rgb="FFC6EFCE"/>
        </patternFill>
      </fill>
    </dxf>
    <dxf>
      <font>
        <color rgb="FFC00000"/>
      </font>
      <fill>
        <patternFill>
          <bgColor rgb="FFFFA7A7"/>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C00000"/>
      </font>
      <fill>
        <patternFill>
          <bgColor rgb="FFFFA7A7"/>
        </patternFill>
      </fill>
    </dxf>
    <dxf>
      <font>
        <color rgb="FF9C0006"/>
      </font>
      <fill>
        <patternFill>
          <bgColor rgb="FFFFC7CE"/>
        </patternFill>
      </fill>
    </dxf>
    <dxf>
      <font>
        <color rgb="FF006100"/>
      </font>
      <fill>
        <patternFill>
          <bgColor rgb="FFC6EFCE"/>
        </patternFill>
      </fill>
    </dxf>
    <dxf>
      <font>
        <color rgb="FFC00000"/>
      </font>
      <fill>
        <patternFill>
          <bgColor rgb="FFFFA7A7"/>
        </patternFill>
      </fill>
    </dxf>
    <dxf>
      <font>
        <color rgb="FF9C0006"/>
      </font>
      <fill>
        <patternFill>
          <bgColor rgb="FFFFC7CE"/>
        </patternFill>
      </fill>
    </dxf>
    <dxf>
      <fill>
        <patternFill>
          <bgColor rgb="FFFFFF00"/>
        </patternFill>
      </fill>
    </dxf>
    <dxf>
      <fill>
        <patternFill>
          <bgColor rgb="FFFFFF00"/>
        </patternFill>
      </fill>
    </dxf>
  </dxfs>
  <tableStyles count="0" defaultTableStyle="TableStyleMedium9" defaultPivotStyle="PivotStyleLight16"/>
  <colors>
    <mruColors>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1</xdr:col>
      <xdr:colOff>6428499</xdr:colOff>
      <xdr:row>39</xdr:row>
      <xdr:rowOff>151905</xdr:rowOff>
    </xdr:to>
    <xdr:pic>
      <xdr:nvPicPr>
        <xdr:cNvPr id="2" name="Picture 1">
          <a:extLst>
            <a:ext uri="{FF2B5EF4-FFF2-40B4-BE49-F238E27FC236}">
              <a16:creationId xmlns:a16="http://schemas.microsoft.com/office/drawing/2014/main" id="{6ABB3BB4-9AD5-4BFA-8954-3A3356B5CA16}"/>
            </a:ext>
          </a:extLst>
        </xdr:cNvPr>
        <xdr:cNvPicPr>
          <a:picLocks noChangeAspect="1"/>
        </xdr:cNvPicPr>
      </xdr:nvPicPr>
      <xdr:blipFill>
        <a:blip xmlns:r="http://schemas.openxmlformats.org/officeDocument/2006/relationships" r:embed="rId1"/>
        <a:stretch>
          <a:fillRect/>
        </a:stretch>
      </xdr:blipFill>
      <xdr:spPr>
        <a:xfrm>
          <a:off x="0" y="3676650"/>
          <a:ext cx="7009524" cy="3961905"/>
        </a:xfrm>
        <a:prstGeom prst="rect">
          <a:avLst/>
        </a:prstGeom>
      </xdr:spPr>
    </xdr:pic>
    <xdr:clientData/>
  </xdr:twoCellAnchor>
  <xdr:twoCellAnchor editAs="oneCell">
    <xdr:from>
      <xdr:col>2</xdr:col>
      <xdr:colOff>0</xdr:colOff>
      <xdr:row>19</xdr:row>
      <xdr:rowOff>0</xdr:rowOff>
    </xdr:from>
    <xdr:to>
      <xdr:col>10</xdr:col>
      <xdr:colOff>94370</xdr:colOff>
      <xdr:row>43</xdr:row>
      <xdr:rowOff>104190</xdr:rowOff>
    </xdr:to>
    <xdr:pic>
      <xdr:nvPicPr>
        <xdr:cNvPr id="3" name="Picture 2">
          <a:extLst>
            <a:ext uri="{FF2B5EF4-FFF2-40B4-BE49-F238E27FC236}">
              <a16:creationId xmlns:a16="http://schemas.microsoft.com/office/drawing/2014/main" id="{16C1ABFC-214B-4820-B71B-2900FC58C251}"/>
            </a:ext>
          </a:extLst>
        </xdr:cNvPr>
        <xdr:cNvPicPr>
          <a:picLocks noChangeAspect="1"/>
        </xdr:cNvPicPr>
      </xdr:nvPicPr>
      <xdr:blipFill>
        <a:blip xmlns:r="http://schemas.openxmlformats.org/officeDocument/2006/relationships" r:embed="rId2"/>
        <a:stretch>
          <a:fillRect/>
        </a:stretch>
      </xdr:blipFill>
      <xdr:spPr>
        <a:xfrm>
          <a:off x="7248525" y="3676650"/>
          <a:ext cx="7038095" cy="4676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topLeftCell="A16" zoomScaleNormal="100" workbookViewId="0">
      <selection activeCell="C29" sqref="C29"/>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7" width="19.140625" style="9" customWidth="1"/>
    <col min="8" max="8" width="13.7109375" style="9" customWidth="1"/>
    <col min="9" max="16384" width="9.140625" style="9"/>
  </cols>
  <sheetData>
    <row r="1" spans="1:10" ht="2.25" customHeight="1" x14ac:dyDescent="0.25">
      <c r="A1" s="8" t="s">
        <v>15</v>
      </c>
    </row>
    <row r="2" spans="1:10" ht="15" customHeight="1" x14ac:dyDescent="0.25">
      <c r="A2" s="243" t="s">
        <v>129</v>
      </c>
      <c r="B2" s="243"/>
      <c r="C2" s="243"/>
      <c r="D2" s="243"/>
      <c r="E2" s="243"/>
      <c r="F2" s="243"/>
      <c r="G2" s="349" t="s">
        <v>130</v>
      </c>
    </row>
    <row r="3" spans="1:10" ht="19.5" x14ac:dyDescent="0.25">
      <c r="A3" s="234" t="s">
        <v>48</v>
      </c>
      <c r="B3" s="235"/>
      <c r="C3" s="235"/>
      <c r="D3" s="235"/>
      <c r="E3" s="235"/>
      <c r="F3" s="235"/>
      <c r="G3" s="236"/>
    </row>
    <row r="4" spans="1:10" ht="19.5" x14ac:dyDescent="0.25">
      <c r="A4" s="237" t="s">
        <v>11</v>
      </c>
      <c r="B4" s="238"/>
      <c r="C4" s="238"/>
      <c r="D4" s="238"/>
      <c r="E4" s="238"/>
      <c r="F4" s="238"/>
      <c r="G4" s="239"/>
    </row>
    <row r="5" spans="1:10" s="10" customFormat="1" x14ac:dyDescent="0.25">
      <c r="A5" s="240" t="s">
        <v>12</v>
      </c>
      <c r="B5" s="241"/>
      <c r="C5" s="241"/>
      <c r="D5" s="241"/>
      <c r="E5" s="241"/>
      <c r="F5" s="241"/>
      <c r="G5" s="242"/>
      <c r="H5" s="9"/>
      <c r="I5" s="9"/>
      <c r="J5" s="9"/>
    </row>
    <row r="6" spans="1:10" s="10" customFormat="1" ht="36.75" customHeight="1" x14ac:dyDescent="0.25">
      <c r="A6" s="244" t="s">
        <v>64</v>
      </c>
      <c r="B6" s="245"/>
      <c r="C6" s="245"/>
      <c r="D6" s="245"/>
      <c r="E6" s="245"/>
      <c r="F6" s="245"/>
      <c r="G6" s="246"/>
      <c r="H6" s="9"/>
      <c r="I6" s="9"/>
      <c r="J6" s="9"/>
    </row>
    <row r="7" spans="1:10" s="10" customFormat="1" x14ac:dyDescent="0.25">
      <c r="A7" s="1" t="s">
        <v>16</v>
      </c>
      <c r="B7" s="2"/>
      <c r="C7" s="247"/>
      <c r="D7" s="248"/>
      <c r="E7" s="248"/>
      <c r="F7" s="248"/>
      <c r="G7" s="249"/>
      <c r="H7" s="9"/>
      <c r="I7" s="9"/>
      <c r="J7" s="9"/>
    </row>
    <row r="8" spans="1:10" s="10" customFormat="1" x14ac:dyDescent="0.25">
      <c r="A8" s="11" t="s">
        <v>5</v>
      </c>
      <c r="B8" s="12"/>
      <c r="C8" s="11" t="s">
        <v>6</v>
      </c>
      <c r="D8" s="13"/>
      <c r="E8" s="11" t="s">
        <v>7</v>
      </c>
      <c r="F8" s="14" t="s">
        <v>128</v>
      </c>
      <c r="G8" s="163"/>
      <c r="H8" s="9"/>
      <c r="I8" s="9"/>
      <c r="J8" s="9"/>
    </row>
    <row r="9" spans="1:10" ht="19.5" x14ac:dyDescent="0.25">
      <c r="A9" s="250" t="s">
        <v>68</v>
      </c>
      <c r="B9" s="251"/>
      <c r="C9" s="251"/>
      <c r="D9" s="251"/>
      <c r="E9" s="251"/>
      <c r="F9" s="251"/>
      <c r="G9" s="252"/>
    </row>
    <row r="10" spans="1:10" s="10" customFormat="1" ht="25.5" x14ac:dyDescent="0.25">
      <c r="A10" s="21"/>
      <c r="B10" s="16" t="s">
        <v>3</v>
      </c>
      <c r="C10" s="16" t="s">
        <v>17</v>
      </c>
      <c r="D10" s="16" t="s">
        <v>18</v>
      </c>
      <c r="E10" s="16" t="s">
        <v>46</v>
      </c>
      <c r="F10" s="16" t="s">
        <v>0</v>
      </c>
      <c r="G10" s="253"/>
      <c r="H10" s="9"/>
      <c r="I10" s="9"/>
      <c r="J10" s="9"/>
    </row>
    <row r="11" spans="1:10" s="10" customFormat="1" x14ac:dyDescent="0.25">
      <c r="A11" s="11" t="s">
        <v>8</v>
      </c>
      <c r="B11" s="5"/>
      <c r="C11" s="5"/>
      <c r="D11" s="5"/>
      <c r="E11" s="5"/>
      <c r="F11" s="47"/>
      <c r="G11" s="254"/>
      <c r="H11" s="9"/>
      <c r="I11" s="9"/>
      <c r="J11" s="9"/>
    </row>
    <row r="12" spans="1:10" s="10" customFormat="1" x14ac:dyDescent="0.25">
      <c r="A12" s="11" t="s">
        <v>1</v>
      </c>
      <c r="B12" s="5"/>
      <c r="C12" s="5"/>
      <c r="D12" s="5"/>
      <c r="E12" s="5"/>
      <c r="F12" s="47"/>
      <c r="G12" s="254"/>
      <c r="H12" s="9"/>
      <c r="I12" s="9"/>
      <c r="J12" s="9"/>
    </row>
    <row r="13" spans="1:10" s="10" customFormat="1" x14ac:dyDescent="0.25">
      <c r="A13" s="18" t="s">
        <v>4</v>
      </c>
      <c r="B13" s="164">
        <f>IFERROR(B12/$F$12,0)</f>
        <v>0</v>
      </c>
      <c r="C13" s="46">
        <f>IFERROR(C12/F12,0)</f>
        <v>0</v>
      </c>
      <c r="D13" s="164">
        <f>IFERROR(D12/(C12+D12),0)</f>
        <v>0</v>
      </c>
      <c r="E13" s="46">
        <f>IFERROR(E12/F12,0)</f>
        <v>0</v>
      </c>
      <c r="F13" s="46">
        <f>IFERROR(F12/F11,0)</f>
        <v>0</v>
      </c>
      <c r="G13" s="254"/>
      <c r="H13" s="9"/>
      <c r="I13" s="9"/>
      <c r="J13" s="9"/>
    </row>
    <row r="14" spans="1:10" s="10" customFormat="1" ht="25.5" x14ac:dyDescent="0.25">
      <c r="A14" s="18" t="s">
        <v>2</v>
      </c>
      <c r="B14" s="47">
        <f>B11-B12</f>
        <v>0</v>
      </c>
      <c r="C14" s="47">
        <f>C11-C12</f>
        <v>0</v>
      </c>
      <c r="D14" s="47">
        <f>D11-D12</f>
        <v>0</v>
      </c>
      <c r="E14" s="47">
        <f>E11-E12</f>
        <v>0</v>
      </c>
      <c r="F14" s="47">
        <f>F11-F12</f>
        <v>0</v>
      </c>
      <c r="G14" s="255"/>
      <c r="H14" s="9"/>
      <c r="I14" s="9"/>
      <c r="J14" s="9"/>
    </row>
    <row r="15" spans="1:10" ht="25.5" customHeight="1" x14ac:dyDescent="0.25">
      <c r="A15" s="250" t="s">
        <v>10</v>
      </c>
      <c r="B15" s="251"/>
      <c r="C15" s="251"/>
      <c r="D15" s="251"/>
      <c r="E15" s="251"/>
      <c r="F15" s="251"/>
      <c r="G15" s="252"/>
    </row>
    <row r="16" spans="1:10" s="10" customFormat="1" ht="38.25" x14ac:dyDescent="0.25">
      <c r="A16" s="165" t="s">
        <v>36</v>
      </c>
      <c r="B16" s="4"/>
      <c r="C16" s="39" t="s">
        <v>37</v>
      </c>
      <c r="D16" s="6"/>
      <c r="E16" s="39" t="s">
        <v>54</v>
      </c>
      <c r="F16" s="166">
        <f>IFERROR(B18/C18,0)</f>
        <v>0</v>
      </c>
      <c r="G16" s="256"/>
      <c r="H16" s="9"/>
      <c r="I16" s="9"/>
      <c r="J16" s="9"/>
    </row>
    <row r="17" spans="1:10" s="10" customFormat="1" ht="51" x14ac:dyDescent="0.25">
      <c r="A17" s="165" t="s">
        <v>52</v>
      </c>
      <c r="B17" s="39" t="s">
        <v>53</v>
      </c>
      <c r="C17" s="39" t="s">
        <v>9</v>
      </c>
      <c r="D17" s="39" t="s">
        <v>47</v>
      </c>
      <c r="E17" s="39" t="s">
        <v>55</v>
      </c>
      <c r="F17" s="39" t="s">
        <v>56</v>
      </c>
      <c r="G17" s="257"/>
      <c r="H17" s="9"/>
      <c r="I17" s="9"/>
      <c r="J17" s="9"/>
    </row>
    <row r="18" spans="1:10" s="10" customFormat="1" x14ac:dyDescent="0.25">
      <c r="A18" s="167">
        <f>C12</f>
        <v>0</v>
      </c>
      <c r="B18" s="168">
        <f>C14</f>
        <v>0</v>
      </c>
      <c r="C18" s="168">
        <f>IFERROR(A18/D16,0)</f>
        <v>0</v>
      </c>
      <c r="D18" s="41">
        <f>IFERROR(B18/B16,0)</f>
        <v>0</v>
      </c>
      <c r="E18" s="166">
        <f>IFERROR(F16/B16,0)</f>
        <v>0</v>
      </c>
      <c r="F18" s="169">
        <f>IFERROR(E18/4,0)</f>
        <v>0</v>
      </c>
      <c r="G18" s="257"/>
      <c r="H18" s="9"/>
      <c r="I18" s="9"/>
      <c r="J18" s="9"/>
    </row>
    <row r="19" spans="1:10" ht="24.75" customHeight="1" x14ac:dyDescent="0.25">
      <c r="A19" s="250" t="s">
        <v>69</v>
      </c>
      <c r="B19" s="251"/>
      <c r="C19" s="251"/>
      <c r="D19" s="251"/>
      <c r="E19" s="251"/>
      <c r="F19" s="251"/>
      <c r="G19" s="252"/>
    </row>
    <row r="20" spans="1:10" s="10" customFormat="1" ht="38.25" x14ac:dyDescent="0.25">
      <c r="A20" s="21"/>
      <c r="B20" s="16" t="s">
        <v>19</v>
      </c>
      <c r="C20" s="16" t="s">
        <v>40</v>
      </c>
      <c r="D20" s="16" t="s">
        <v>38</v>
      </c>
      <c r="E20" s="16" t="s">
        <v>39</v>
      </c>
      <c r="F20" s="16" t="s">
        <v>44</v>
      </c>
      <c r="G20" s="258"/>
      <c r="H20" s="9"/>
      <c r="I20" s="9"/>
    </row>
    <row r="21" spans="1:10" s="10" customFormat="1" x14ac:dyDescent="0.25">
      <c r="A21" s="7" t="s">
        <v>85</v>
      </c>
      <c r="B21" s="43"/>
      <c r="C21" s="170">
        <f>IFERROR(AVERAGE(B21:B23),0)</f>
        <v>0</v>
      </c>
      <c r="D21" s="22">
        <f>IFERROR(C11/C21,0)</f>
        <v>0</v>
      </c>
      <c r="E21" s="171">
        <f>IFERROR(D21/12,0)</f>
        <v>0</v>
      </c>
      <c r="F21" s="170">
        <f>C11/12</f>
        <v>0</v>
      </c>
      <c r="G21" s="259"/>
      <c r="H21" s="9"/>
      <c r="I21" s="9"/>
    </row>
    <row r="22" spans="1:10" s="10" customFormat="1" ht="38.25" x14ac:dyDescent="0.25">
      <c r="A22" s="7" t="s">
        <v>126</v>
      </c>
      <c r="B22" s="43"/>
      <c r="C22" s="16" t="s">
        <v>42</v>
      </c>
      <c r="D22" s="172" t="s">
        <v>41</v>
      </c>
      <c r="E22" s="172" t="s">
        <v>43</v>
      </c>
      <c r="F22" s="172" t="s">
        <v>44</v>
      </c>
      <c r="G22" s="259"/>
      <c r="H22" s="9"/>
      <c r="I22" s="9"/>
    </row>
    <row r="23" spans="1:10" s="10" customFormat="1" x14ac:dyDescent="0.25">
      <c r="A23" s="7" t="s">
        <v>128</v>
      </c>
      <c r="B23" s="43"/>
      <c r="C23" s="173"/>
      <c r="D23" s="22">
        <f>IFERROR(C11/C23,0)</f>
        <v>0</v>
      </c>
      <c r="E23" s="24">
        <f>IFERROR(D23/12,0)</f>
        <v>0</v>
      </c>
      <c r="F23" s="25">
        <f>C11/12</f>
        <v>0</v>
      </c>
      <c r="G23" s="260"/>
      <c r="H23" s="9"/>
      <c r="I23" s="9"/>
    </row>
    <row r="24" spans="1:10" ht="15.75" x14ac:dyDescent="0.25">
      <c r="A24" s="27"/>
      <c r="B24" s="261" t="s">
        <v>20</v>
      </c>
      <c r="C24" s="262"/>
      <c r="D24" s="261" t="s">
        <v>34</v>
      </c>
      <c r="E24" s="262"/>
      <c r="F24" s="261" t="s">
        <v>62</v>
      </c>
      <c r="G24" s="262"/>
    </row>
    <row r="25" spans="1:10" ht="25.5" x14ac:dyDescent="0.25">
      <c r="A25" s="34" t="s">
        <v>45</v>
      </c>
      <c r="B25" s="36" t="s">
        <v>33</v>
      </c>
      <c r="C25" s="16" t="s">
        <v>17</v>
      </c>
      <c r="D25" s="36" t="s">
        <v>33</v>
      </c>
      <c r="E25" s="16" t="s">
        <v>17</v>
      </c>
      <c r="F25" s="36" t="s">
        <v>33</v>
      </c>
      <c r="G25" s="16" t="s">
        <v>17</v>
      </c>
      <c r="H25" s="61"/>
    </row>
    <row r="26" spans="1:10" x14ac:dyDescent="0.25">
      <c r="A26" s="35" t="s">
        <v>14</v>
      </c>
      <c r="B26" s="28"/>
      <c r="C26" s="29"/>
      <c r="D26" s="28"/>
      <c r="E26" s="29"/>
      <c r="F26" s="32">
        <f t="shared" ref="F26:G38" si="0">IFERROR(D26/B26,0)</f>
        <v>0</v>
      </c>
      <c r="G26" s="32">
        <f t="shared" si="0"/>
        <v>0</v>
      </c>
    </row>
    <row r="27" spans="1:10" x14ac:dyDescent="0.25">
      <c r="A27" s="35" t="s">
        <v>21</v>
      </c>
      <c r="B27" s="28"/>
      <c r="C27" s="29"/>
      <c r="D27" s="28"/>
      <c r="E27" s="29"/>
      <c r="F27" s="32">
        <f t="shared" si="0"/>
        <v>0</v>
      </c>
      <c r="G27" s="32">
        <f t="shared" si="0"/>
        <v>0</v>
      </c>
    </row>
    <row r="28" spans="1:10" x14ac:dyDescent="0.25">
      <c r="A28" s="35" t="s">
        <v>22</v>
      </c>
      <c r="B28" s="28"/>
      <c r="C28" s="29"/>
      <c r="D28" s="28"/>
      <c r="E28" s="29"/>
      <c r="F28" s="32">
        <f t="shared" si="0"/>
        <v>0</v>
      </c>
      <c r="G28" s="32">
        <f t="shared" si="0"/>
        <v>0</v>
      </c>
    </row>
    <row r="29" spans="1:10" x14ac:dyDescent="0.25">
      <c r="A29" s="35" t="s">
        <v>23</v>
      </c>
      <c r="B29" s="28"/>
      <c r="C29" s="29"/>
      <c r="D29" s="28"/>
      <c r="E29" s="29"/>
      <c r="F29" s="32">
        <f t="shared" si="0"/>
        <v>0</v>
      </c>
      <c r="G29" s="32">
        <f t="shared" si="0"/>
        <v>0</v>
      </c>
    </row>
    <row r="30" spans="1:10" x14ac:dyDescent="0.25">
      <c r="A30" s="35" t="s">
        <v>24</v>
      </c>
      <c r="B30" s="28"/>
      <c r="C30" s="29"/>
      <c r="D30" s="28"/>
      <c r="E30" s="29"/>
      <c r="F30" s="32">
        <f t="shared" si="0"/>
        <v>0</v>
      </c>
      <c r="G30" s="32">
        <f t="shared" si="0"/>
        <v>0</v>
      </c>
    </row>
    <row r="31" spans="1:10" x14ac:dyDescent="0.25">
      <c r="A31" s="35" t="s">
        <v>25</v>
      </c>
      <c r="B31" s="28"/>
      <c r="C31" s="29"/>
      <c r="D31" s="28"/>
      <c r="E31" s="29"/>
      <c r="F31" s="32">
        <f t="shared" si="0"/>
        <v>0</v>
      </c>
      <c r="G31" s="32">
        <f t="shared" si="0"/>
        <v>0</v>
      </c>
    </row>
    <row r="32" spans="1:10" x14ac:dyDescent="0.25">
      <c r="A32" s="35" t="s">
        <v>26</v>
      </c>
      <c r="B32" s="28"/>
      <c r="C32" s="29"/>
      <c r="D32" s="28"/>
      <c r="E32" s="29"/>
      <c r="F32" s="32">
        <f t="shared" si="0"/>
        <v>0</v>
      </c>
      <c r="G32" s="32">
        <f t="shared" si="0"/>
        <v>0</v>
      </c>
    </row>
    <row r="33" spans="1:10" x14ac:dyDescent="0.25">
      <c r="A33" s="35" t="s">
        <v>27</v>
      </c>
      <c r="B33" s="28"/>
      <c r="C33" s="29"/>
      <c r="D33" s="28"/>
      <c r="E33" s="29"/>
      <c r="F33" s="32">
        <f t="shared" si="0"/>
        <v>0</v>
      </c>
      <c r="G33" s="32">
        <f t="shared" si="0"/>
        <v>0</v>
      </c>
    </row>
    <row r="34" spans="1:10" x14ac:dyDescent="0.25">
      <c r="A34" s="35" t="s">
        <v>28</v>
      </c>
      <c r="B34" s="28"/>
      <c r="C34" s="29"/>
      <c r="D34" s="28"/>
      <c r="E34" s="29"/>
      <c r="F34" s="32">
        <f t="shared" si="0"/>
        <v>0</v>
      </c>
      <c r="G34" s="32">
        <f t="shared" si="0"/>
        <v>0</v>
      </c>
    </row>
    <row r="35" spans="1:10" x14ac:dyDescent="0.25">
      <c r="A35" s="35" t="s">
        <v>29</v>
      </c>
      <c r="B35" s="28"/>
      <c r="C35" s="29"/>
      <c r="D35" s="28"/>
      <c r="E35" s="29"/>
      <c r="F35" s="32">
        <f t="shared" si="0"/>
        <v>0</v>
      </c>
      <c r="G35" s="32">
        <f t="shared" si="0"/>
        <v>0</v>
      </c>
    </row>
    <row r="36" spans="1:10" x14ac:dyDescent="0.25">
      <c r="A36" s="35" t="s">
        <v>30</v>
      </c>
      <c r="B36" s="28"/>
      <c r="C36" s="29"/>
      <c r="D36" s="28"/>
      <c r="E36" s="29"/>
      <c r="F36" s="32">
        <f t="shared" si="0"/>
        <v>0</v>
      </c>
      <c r="G36" s="32">
        <f t="shared" si="0"/>
        <v>0</v>
      </c>
    </row>
    <row r="37" spans="1:10" x14ac:dyDescent="0.25">
      <c r="A37" s="35" t="s">
        <v>31</v>
      </c>
      <c r="B37" s="28"/>
      <c r="C37" s="29"/>
      <c r="D37" s="28"/>
      <c r="E37" s="29"/>
      <c r="F37" s="32">
        <f t="shared" si="0"/>
        <v>0</v>
      </c>
      <c r="G37" s="32">
        <f t="shared" si="0"/>
        <v>0</v>
      </c>
    </row>
    <row r="38" spans="1:10" x14ac:dyDescent="0.25">
      <c r="A38" s="35" t="s">
        <v>32</v>
      </c>
      <c r="B38" s="30">
        <f>SUM(B26:B37)</f>
        <v>0</v>
      </c>
      <c r="C38" s="31">
        <f>SUM(C26:C37)</f>
        <v>0</v>
      </c>
      <c r="D38" s="30">
        <f>SUM(D26:D37)</f>
        <v>0</v>
      </c>
      <c r="E38" s="31">
        <f>SUM(E26:E37)</f>
        <v>0</v>
      </c>
      <c r="F38" s="32">
        <f t="shared" si="0"/>
        <v>0</v>
      </c>
      <c r="G38" s="32">
        <f t="shared" si="0"/>
        <v>0</v>
      </c>
    </row>
    <row r="39" spans="1:10" x14ac:dyDescent="0.25">
      <c r="A39" s="35" t="s">
        <v>35</v>
      </c>
      <c r="B39" s="30"/>
      <c r="C39" s="32">
        <f>IFERROR(C38/C11,0)</f>
        <v>0</v>
      </c>
      <c r="D39" s="33"/>
      <c r="E39" s="32">
        <f>IFERROR(E38/C11,0)</f>
        <v>0</v>
      </c>
      <c r="F39" s="33"/>
      <c r="G39" s="30"/>
    </row>
    <row r="40" spans="1:10" s="10" customFormat="1" ht="25.5" customHeight="1" x14ac:dyDescent="0.25">
      <c r="A40" s="240" t="s">
        <v>13</v>
      </c>
      <c r="B40" s="241"/>
      <c r="C40" s="241"/>
      <c r="D40" s="241"/>
      <c r="E40" s="241"/>
      <c r="F40" s="241"/>
      <c r="G40" s="242"/>
      <c r="H40" s="9"/>
      <c r="I40" s="9"/>
      <c r="J40" s="9"/>
    </row>
    <row r="41" spans="1:10" s="10" customFormat="1" ht="54.75" customHeight="1" x14ac:dyDescent="0.25">
      <c r="A41" s="206" t="s">
        <v>63</v>
      </c>
      <c r="B41" s="207"/>
      <c r="C41" s="207"/>
      <c r="D41" s="207"/>
      <c r="E41" s="207"/>
      <c r="F41" s="207"/>
      <c r="G41" s="208"/>
      <c r="H41" s="9"/>
      <c r="I41" s="9"/>
      <c r="J41" s="9"/>
    </row>
    <row r="42" spans="1:10" x14ac:dyDescent="0.2">
      <c r="A42" s="209" t="s">
        <v>71</v>
      </c>
      <c r="B42" s="210"/>
      <c r="C42" s="210"/>
      <c r="D42" s="210"/>
      <c r="E42" s="210"/>
      <c r="F42" s="210"/>
      <c r="G42" s="211"/>
      <c r="H42" s="174"/>
    </row>
    <row r="43" spans="1:10" x14ac:dyDescent="0.2">
      <c r="A43" s="212" t="s">
        <v>57</v>
      </c>
      <c r="B43" s="213"/>
      <c r="C43" s="213"/>
      <c r="D43" s="213"/>
      <c r="E43" s="213"/>
      <c r="F43" s="213"/>
      <c r="G43" s="214"/>
      <c r="H43" s="174"/>
    </row>
    <row r="44" spans="1:10" x14ac:dyDescent="0.2">
      <c r="A44" s="215" t="s">
        <v>58</v>
      </c>
      <c r="B44" s="216"/>
      <c r="C44" s="216"/>
      <c r="D44" s="216"/>
      <c r="E44" s="216"/>
      <c r="F44" s="216"/>
      <c r="G44" s="217"/>
      <c r="H44" s="174"/>
    </row>
    <row r="45" spans="1:10" x14ac:dyDescent="0.25">
      <c r="A45" s="218" t="s">
        <v>61</v>
      </c>
      <c r="B45" s="219"/>
      <c r="C45" s="219"/>
      <c r="D45" s="219"/>
      <c r="E45" s="219"/>
      <c r="F45" s="219"/>
      <c r="G45" s="220"/>
      <c r="H45" s="174"/>
    </row>
    <row r="46" spans="1:10" x14ac:dyDescent="0.25">
      <c r="A46" s="218"/>
      <c r="B46" s="219"/>
      <c r="C46" s="219"/>
      <c r="D46" s="219"/>
      <c r="E46" s="219"/>
      <c r="F46" s="219"/>
      <c r="G46" s="220"/>
      <c r="H46" s="174"/>
    </row>
    <row r="47" spans="1:10" x14ac:dyDescent="0.25">
      <c r="A47" s="221" t="s">
        <v>60</v>
      </c>
      <c r="B47" s="222"/>
      <c r="C47" s="222"/>
      <c r="D47" s="222"/>
      <c r="E47" s="222"/>
      <c r="F47" s="222"/>
      <c r="G47" s="223"/>
      <c r="H47" s="174"/>
    </row>
    <row r="48" spans="1:10" x14ac:dyDescent="0.25">
      <c r="A48" s="224"/>
      <c r="B48" s="222"/>
      <c r="C48" s="222"/>
      <c r="D48" s="222"/>
      <c r="E48" s="222"/>
      <c r="F48" s="222"/>
      <c r="G48" s="223"/>
      <c r="H48" s="174"/>
    </row>
    <row r="49" spans="1:8" x14ac:dyDescent="0.25">
      <c r="A49" s="221" t="s">
        <v>59</v>
      </c>
      <c r="B49" s="222"/>
      <c r="C49" s="222"/>
      <c r="D49" s="222"/>
      <c r="E49" s="222"/>
      <c r="F49" s="222"/>
      <c r="G49" s="223"/>
      <c r="H49" s="174"/>
    </row>
    <row r="50" spans="1:8" x14ac:dyDescent="0.25">
      <c r="A50" s="225"/>
      <c r="B50" s="226"/>
      <c r="C50" s="226"/>
      <c r="D50" s="226"/>
      <c r="E50" s="226"/>
      <c r="F50" s="226"/>
      <c r="G50" s="227"/>
      <c r="H50" s="174"/>
    </row>
    <row r="51" spans="1:8" x14ac:dyDescent="0.25">
      <c r="A51" s="56"/>
      <c r="B51" s="175"/>
      <c r="C51" s="175"/>
      <c r="D51" s="175"/>
      <c r="E51" s="175"/>
      <c r="F51" s="175"/>
      <c r="G51" s="58"/>
    </row>
    <row r="52" spans="1:8" x14ac:dyDescent="0.25">
      <c r="A52" s="228" t="s">
        <v>65</v>
      </c>
      <c r="B52" s="228"/>
      <c r="C52" s="228"/>
      <c r="D52" s="228"/>
      <c r="E52" s="228" t="s">
        <v>66</v>
      </c>
      <c r="F52" s="230" t="s">
        <v>67</v>
      </c>
      <c r="G52" s="231"/>
    </row>
    <row r="53" spans="1:8" x14ac:dyDescent="0.25">
      <c r="A53" s="229"/>
      <c r="B53" s="229"/>
      <c r="C53" s="229"/>
      <c r="D53" s="229"/>
      <c r="E53" s="229"/>
      <c r="F53" s="232"/>
      <c r="G53" s="233"/>
      <c r="H53" s="174"/>
    </row>
  </sheetData>
  <mergeCells count="26">
    <mergeCell ref="A40:G40"/>
    <mergeCell ref="A19:G19"/>
    <mergeCell ref="G20:G23"/>
    <mergeCell ref="B24:C24"/>
    <mergeCell ref="D24:E24"/>
    <mergeCell ref="F24:G24"/>
    <mergeCell ref="C7:G7"/>
    <mergeCell ref="A9:G9"/>
    <mergeCell ref="G10:G14"/>
    <mergeCell ref="A15:G15"/>
    <mergeCell ref="G16:G18"/>
    <mergeCell ref="A3:G3"/>
    <mergeCell ref="A4:G4"/>
    <mergeCell ref="A5:G5"/>
    <mergeCell ref="A2:F2"/>
    <mergeCell ref="A6:G6"/>
    <mergeCell ref="A47:G48"/>
    <mergeCell ref="A49:G50"/>
    <mergeCell ref="A52:D53"/>
    <mergeCell ref="E52:E53"/>
    <mergeCell ref="F52:G53"/>
    <mergeCell ref="A41:G41"/>
    <mergeCell ref="A42:G42"/>
    <mergeCell ref="A43:G43"/>
    <mergeCell ref="A44:G44"/>
    <mergeCell ref="A45:G46"/>
  </mergeCells>
  <conditionalFormatting sqref="E38">
    <cfRule type="colorScale" priority="1">
      <colorScale>
        <cfvo type="num" val="&quot;&lt;C10*.95&quot;"/>
        <cfvo type="max"/>
        <color rgb="FFFF0000"/>
        <color rgb="FFFFEF9C"/>
      </colorScale>
    </cfRule>
    <cfRule type="expression" dxfId="20" priority="2" stopIfTrue="1">
      <formula>"&lt;C10*.95"</formula>
    </cfRule>
  </conditionalFormatting>
  <dataValidations count="74">
    <dataValidation type="custom" allowBlank="1" showInputMessage="1" showErrorMessage="1" prompt="Total must equal total budget for Materials/Program Support/Labor" sqref="C38" xr:uid="{C7FB22E2-3389-4CD7-81CD-6780DB8A0D98}">
      <formula1>C11</formula1>
    </dataValidation>
    <dataValidation type="decimal" errorStyle="information" allowBlank="1" showInputMessage="1" showErrorMessage="1" error="Warning" prompt="Total must equal total budget for Materials/Program Support/Labor_x000a_" sqref="E38" xr:uid="{FE7D7706-8A9A-490F-BF99-48ED87D88647}">
      <formula1>C11*0.95</formula1>
      <formula2>C11*1.05</formula2>
    </dataValidation>
    <dataValidation errorStyle="warning" operator="equal" allowBlank="1" showInputMessage="1" showErrorMessage="1" prompt="This value should equal 100%." sqref="C39" xr:uid="{475493E2-F2DE-480B-B64D-A431532C4619}"/>
    <dataValidation allowBlank="1" showInputMessage="1" showErrorMessage="1" prompt="This value should equal 100%." sqref="E39" xr:uid="{848B6463-66AF-47B9-BBB5-257C871D9188}"/>
    <dataValidation allowBlank="1" showInputMessage="1" showErrorMessage="1" prompt="If necessary, adjust projections for December here.  Once this month is reported enter the completed expenditure tally here." sqref="E37" xr:uid="{2FCBB98B-145F-47E8-98CE-71C6F0BA3E42}"/>
    <dataValidation allowBlank="1" showInputMessage="1" showErrorMessage="1" prompt="If necessary, adjust projections for November here.  Once this month is reported enter the completed expenditure tally here." sqref="E36" xr:uid="{A38054DC-B1B0-4755-AFCC-16C4D7E2C03C}"/>
    <dataValidation allowBlank="1" showInputMessage="1" showErrorMessage="1" prompt="If necessary, adjust projections for October here.  Once this month is reported enter the completed expenditure tally here." sqref="E35" xr:uid="{FF86D222-7161-464F-A2F1-FA9395746A0A}"/>
    <dataValidation allowBlank="1" showInputMessage="1" showErrorMessage="1" prompt="If necessary, adjust projections for September here.  Once this month is reported enter the completed expenditure tally here." sqref="E34" xr:uid="{ED457207-183A-45E8-9941-CF47896B72D1}"/>
    <dataValidation allowBlank="1" showInputMessage="1" showErrorMessage="1" prompt="If necessary, adjust projections for August here.  Once this month is reported enter the completed expenditure tally here." sqref="E33" xr:uid="{3EA278C3-B731-4EE0-B64A-84BB93D35501}"/>
    <dataValidation allowBlank="1" showInputMessage="1" showErrorMessage="1" prompt="If necessary, adjust projections for July here.  Once this month is reported enter the completed expenditure tally here." sqref="E32" xr:uid="{C142E1B8-2612-4ED4-BB18-153C11EA4BFF}"/>
    <dataValidation allowBlank="1" showInputMessage="1" showErrorMessage="1" prompt="If necessary, adjust projections for December here.  Once this month is reported enter the completed unit tally here." sqref="D37" xr:uid="{5D836DBA-EC37-4780-AE96-766CF7B09DF1}"/>
    <dataValidation allowBlank="1" showInputMessage="1" showErrorMessage="1" prompt="If necessary, adjust projections for November here.  Once this month is reported enter the completed unit tally here." sqref="D36" xr:uid="{B77A1418-F115-405D-BD57-DDE1BBE1B7ED}"/>
    <dataValidation allowBlank="1" showInputMessage="1" showErrorMessage="1" prompt="If necessary, adjust projections for October here.  Once this month is reported enter the completed unit tally here." sqref="D35" xr:uid="{30EF0BBF-F25F-47C7-888D-538A5A262921}"/>
    <dataValidation allowBlank="1" showInputMessage="1" showErrorMessage="1" prompt="If necessary, adjust projections for September here.  Once this month is reported enter the completed unit tally here." sqref="D34" xr:uid="{AB5E6612-9037-4D41-B95E-9B453DFFE7B1}"/>
    <dataValidation allowBlank="1" showInputMessage="1" showErrorMessage="1" prompt="If necessary, adjust projections for August here.  Once this month is reported enter the completed unit tally here." sqref="D33" xr:uid="{A948D3C2-DAB3-40BA-8B7B-33CBA952A635}"/>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If necessary, adjust projections for July here.  Once this month is reported enter the completed unit tally here.  Must have 50% of unit production completed or 50% of funds expended by the seventh reporting deadline." sqref="D32" xr:uid="{7EE749C1-CDEC-4CD8-B0D2-3E2C997634FF}">
      <formula1>0</formula1>
      <formula2>100</formula2>
    </dataValidation>
    <dataValidation allowBlank="1" showInputMessage="1" showErrorMessage="1" prompt="Enter initial expenditure projection for December here." sqref="C37" xr:uid="{8A0C967C-039F-4B1F-8224-CAF372F22253}"/>
    <dataValidation allowBlank="1" showInputMessage="1" showErrorMessage="1" prompt="Enter initial expenditure projection for November here." sqref="C36" xr:uid="{DC08BDDF-7555-4BC7-B580-1C2CC629B58E}"/>
    <dataValidation allowBlank="1" showInputMessage="1" showErrorMessage="1" prompt="Enter initial expenditure projection for October here." sqref="C35" xr:uid="{5002D570-BC3D-4341-B876-E896EF331B35}"/>
    <dataValidation allowBlank="1" showInputMessage="1" showErrorMessage="1" prompt="Enter initial expenditure projection for September here." sqref="C34" xr:uid="{23582C18-4AAC-415A-A95E-BA112A341818}"/>
    <dataValidation allowBlank="1" showInputMessage="1" showErrorMessage="1" prompt="Enter initial expenditure projection for August here." sqref="C33" xr:uid="{573B1A21-659A-4A8A-BBEB-9305AA6CF10A}"/>
    <dataValidation allowBlank="1" showInputMessage="1" showErrorMessage="1" prompt="Enter initial expenditure projection for July here." sqref="C32" xr:uid="{ACDA6CAB-37DF-4D47-AD19-F770B9AC9040}"/>
    <dataValidation allowBlank="1" showInputMessage="1" showErrorMessage="1" prompt="Enter initial unit projection for December here." sqref="B37" xr:uid="{813C5334-2964-4ACC-9081-BAA3203C7735}"/>
    <dataValidation allowBlank="1" showInputMessage="1" showErrorMessage="1" prompt="Enter initial unit projection for November here." sqref="B36" xr:uid="{BA0AF4D2-EA2C-499D-BCF5-C5C39A375A90}"/>
    <dataValidation allowBlank="1" showInputMessage="1" showErrorMessage="1" prompt="Enter initial unit projection for October here." sqref="B35" xr:uid="{751135EA-50E9-4C6D-8AD5-C826C1DC8CFD}"/>
    <dataValidation allowBlank="1" showInputMessage="1" showErrorMessage="1" prompt="Enter initial unit projection for September here." sqref="B34" xr:uid="{724F5021-A6AE-4300-BC65-830C0791509A}"/>
    <dataValidation allowBlank="1" showInputMessage="1" showErrorMessage="1" prompt="Enter initial unit projection for August here." sqref="B33" xr:uid="{4AF0B7D9-95AF-4D96-8843-E0DE4835DD8C}"/>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Enter initial unit projection for July here. Must have 50% of unit production completed or 50% of funds expended by the seventh reporting deadline. Ensure this requirement is met before moving forward." sqref="B32" xr:uid="{94D7A30E-B877-4769-8A50-6AE6DC9B1257}">
      <formula1>0</formula1>
      <formula2>100</formula2>
    </dataValidation>
    <dataValidation allowBlank="1" showInputMessage="1" showErrorMessage="1" prompt="If necessary, adjust projections for June here.  Once this month is reported enter the completed expenditure tally here." sqref="E31" xr:uid="{23FA997F-14F2-46A0-99CA-F3298ED66E21}"/>
    <dataValidation allowBlank="1" showInputMessage="1" showErrorMessage="1" prompt="If necessary, adjust projections for May here.  Once this month is reported enter the completed expenditure tally here." sqref="E30" xr:uid="{342FA419-19AC-4FDC-9FC6-95BA2C8CD666}"/>
    <dataValidation allowBlank="1" showInputMessage="1" showErrorMessage="1" prompt="If necessary, adjust projections for April here.  Once this month is reported enter the completed expenditure tally here." sqref="E29" xr:uid="{EA6F6CC2-F1AF-4AE5-924A-DC0E6C03698C}"/>
    <dataValidation allowBlank="1" showInputMessage="1" showErrorMessage="1" prompt="If necessary, adjust projections for March here.  Once this month is reported enter the completed expenditure tally here." sqref="E28" xr:uid="{3CCBADCE-402D-42A4-8288-11BA81C04305}"/>
    <dataValidation allowBlank="1" showInputMessage="1" showErrorMessage="1" prompt="If necessary, adjust projections for February here.  Once this month is reported enter the completed expenditure tally here." sqref="E27" xr:uid="{46644F5E-4CA7-4CFD-9BD5-3B5BA37C0A1F}"/>
    <dataValidation allowBlank="1" showInputMessage="1" showErrorMessage="1" prompt="If necessary, adjust projections for January here.  Once this month is reported enter the completed expenditure tally here." sqref="E26" xr:uid="{40BBA5F2-9153-47D7-B019-8EB8EB782BAD}"/>
    <dataValidation errorStyle="warning" operator="greaterThanOrEqual" allowBlank="1" showInputMessage="1" showErrorMessage="1" errorTitle="Deobligation Criteria" error="Must have 25% of unit production completed or 20% of funds expended by the fifth reporting deadline" prompt="If necessary, adjust projections for June here.  Once this month is reported enter the completed unit tally here." sqref="D31" xr:uid="{F3AE6714-30A0-4248-911A-EBEB6A702AD4}"/>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If necessary, adjust projections for May here.  Once this month is reported enter the completed unit tally here.  Must have 25% of unit production completed or 20% of funds expended by the fifth reporting deadline." sqref="D30" xr:uid="{64DCCE73-98E4-4AA1-8835-4EA3C4AA6660}">
      <formula1>0</formula1>
      <formula2>100</formula2>
    </dataValidation>
    <dataValidation errorStyle="warning" operator="greaterThanOrEqual" allowBlank="1" showInputMessage="1" showErrorMessage="1" errorTitle="Deobligation Criteria" error="Must have 1 unit completed by third reporting deadline" prompt="If necessary, adjust projections for April here.  Once this month is reported enter the completed unit tally here." sqref="D29" xr:uid="{AE00DE6E-5518-460C-AC5D-F71B63B0488B}"/>
    <dataValidation type="whole" errorStyle="information" operator="greaterThanOrEqual" allowBlank="1" showInputMessage="1" showErrorMessage="1" errorTitle="Reminder" error="Must have 1 unit completed by third reporting deadline. Ensure this requirement is met before moving forward." prompt="If necessary, adjust projections for March here.  Once this month is reported enter the completed unit tally here.  Must have 1 unit completed by third reporting deadline. " sqref="D28" xr:uid="{276E3659-91D4-423F-B58F-384B46F72115}">
      <formula1>1</formula1>
    </dataValidation>
    <dataValidation errorStyle="information" operator="greaterThanOrEqual" allowBlank="1" showInputMessage="1" showErrorMessage="1" errorTitle="Deobligation Criteria" error="Must have 1 unit completed by third reporting deadline" prompt="If necessary, adjust projections for January here.  Once this month is reported enter the completed unit tally here." sqref="D26" xr:uid="{22BDD40E-0214-42C2-A162-294C5A35D372}"/>
    <dataValidation allowBlank="1" showInputMessage="1" showErrorMessage="1" prompt="Enter initial expenditure projection for June here." sqref="C31" xr:uid="{7BF099F2-0185-488A-B43B-76FE58AB5F0D}"/>
    <dataValidation allowBlank="1" showInputMessage="1" showErrorMessage="1" prompt="Enter initial expenditure projection for May here." sqref="C30" xr:uid="{A7F59711-D42A-4866-BC88-9B3417CE0DE1}"/>
    <dataValidation allowBlank="1" showInputMessage="1" showErrorMessage="1" prompt="Enter initial expenditure projection for April here." sqref="C29" xr:uid="{4E8372C0-DB19-4EBE-9F14-A947855CF0BF}"/>
    <dataValidation allowBlank="1" showInputMessage="1" showErrorMessage="1" prompt="Enter initial expenditure projection for March here." sqref="C28" xr:uid="{314ED7E8-CCFF-47D6-800D-950F2A515833}"/>
    <dataValidation allowBlank="1" showInputMessage="1" showErrorMessage="1" prompt="Enter initial expenditure projection for February here." sqref="C27" xr:uid="{7EFBE7E8-D255-43F7-9D01-D7774888212C}"/>
    <dataValidation allowBlank="1" showInputMessage="1" showErrorMessage="1" prompt="Enter initial expenditure projection for January here." sqref="C26" xr:uid="{FCC38DF2-9BC4-47F5-88C0-86E90CADCACE}"/>
    <dataValidation errorStyle="information" allowBlank="1" showInputMessage="1" showErrorMessage="1" errorTitle="Deobligation Criteria" error="Must have 25% of unit production completed or 20% of funds expended by the fifth reporting deadline" prompt="Enter initial unit projection for June here. " sqref="B31" xr:uid="{6E5D0A9F-1159-4A66-9444-CCA6BDE7D74A}"/>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prompt="Enter initial unit projection for May here. Must have 25% of unit production completed or 20% of funds expended by the fifth reporting deadline." sqref="B30" xr:uid="{D2FF8A83-9924-4CE0-8522-B6CEEDDE6DE3}">
      <formula1>0</formula1>
      <formula2>100</formula2>
    </dataValidation>
    <dataValidation errorStyle="information" operator="greaterThanOrEqual" allowBlank="1" showInputMessage="1" showErrorMessage="1" errorTitle="Deobligation Criteria" error="Must have 1 unit completed by third reporting deadline" prompt="Enter initial unit projection for April here." sqref="B29" xr:uid="{090E40CE-212B-46AF-8E5D-48803BBB23B1}"/>
    <dataValidation type="whole" errorStyle="information" operator="greaterThanOrEqual" allowBlank="1" showInputMessage="1" showErrorMessage="1" errorTitle="Reminder" error="Must have 1 unit completed by third reporting deadline. Ensure this requirement is met before moving forward." prompt="Enter initial unit projection for March here.  Must have 1 unit completed by third reporting deadline. " sqref="B28" xr:uid="{5AD19E6A-2645-42BF-A13D-824AA89CADE0}">
      <formula1>1</formula1>
    </dataValidation>
    <dataValidation allowBlank="1" showInputMessage="1" showErrorMessage="1" prompt="Enter initial unit projection for February here." sqref="B27" xr:uid="{05D8421E-0321-4C30-8946-8835B547B4F7}"/>
    <dataValidation operator="greaterThanOrEqual" allowBlank="1" showInputMessage="1" showErrorMessage="1" prompt="Enter initial unit projection for January here." sqref="B26" xr:uid="{B70305D2-6FCF-45E9-BC1C-A047CDB0F061}"/>
    <dataValidation errorStyle="information" operator="greaterThanOrEqual" allowBlank="1" showInputMessage="1" showErrorMessage="1" errorTitle="Deobligation Criteria" error="Must have 1 unit completed by third reporting deadline" prompt="If necessary, adjust projections for February here.  Once this month is reported enter the completed unit tally here." sqref="D27" xr:uid="{641C16BC-A383-4C1E-B0B4-B9036A74EE20}"/>
    <dataValidation type="whole" allowBlank="1" showInputMessage="1" showErrorMessage="1" prompt="Input the number of months remaining in the program year. " sqref="B16" xr:uid="{554F6E44-31A0-4FF2-BFDA-F141DAF855E1}">
      <formula1>1</formula1>
      <formula2>52</formula2>
    </dataValidation>
    <dataValidation type="whole" allowBlank="1" showInputMessage="1" showErrorMessage="1" prompt="Input the cumulative number of units weatherized for the current program year." sqref="D16" xr:uid="{34811B16-B56D-48E9-B651-F3F8E9A30E64}">
      <formula1>0</formula1>
      <formula2>10000</formula2>
    </dataValidation>
    <dataValidation allowBlank="1" showInputMessage="1" showErrorMessage="1" prompt="If you would like to use a different CPU for planning, enter it here." sqref="C23" xr:uid="{7BE41167-0453-4CB5-813C-B15E7AFA70A2}"/>
    <dataValidation allowBlank="1" showInputMessage="1" showErrorMessage="1" prompt="Input the average CPU for this program year.  This is found in the final expenditure report." sqref="B21:B22" xr:uid="{FB8764D6-4B8B-4C43-B54B-211855D5810F}"/>
    <dataValidation allowBlank="1" showInputMessage="1" showErrorMessage="1" prompt="Input the approved Materials/Program Support/Labor budget amount found in Exhibit A of current contract. " sqref="C11" xr:uid="{BAA838E0-BF9F-495C-9938-445FE42248F8}"/>
    <dataValidation allowBlank="1" showInputMessage="1" showErrorMessage="1" prompt="Input the expended amount of the Materials/Program Support/Labor budget. This should be the same as what was reported in line 2 of the monthly expenditure report under &quot;Cumulative.&quot;" sqref="C12" xr:uid="{2A365875-19AA-4308-9537-CDACA541D75D}"/>
    <dataValidation allowBlank="1" showInputMessage="1" showErrorMessage="1" prompt="Input the expended amount of the Health and Safety budget.This should be the same as what was reported in line 3 of the monthly expenditure report under &quot;Cumulative.&quot;" sqref="D12" xr:uid="{F3E9F0DC-D07A-4F18-8E61-F26CC5F7210F}"/>
    <dataValidation allowBlank="1" showInputMessage="1" showErrorMessage="1" prompt="Input the expended amount of the Training and Technical Assistance budget. This should be the same as what was reported in line 4 of the monthly expenditure report under &quot;Cumulative.&quot;" sqref="E12" xr:uid="{BF202876-91DF-4F07-93E0-E4DE9D14F861}"/>
    <dataValidation type="list" allowBlank="1" showInputMessage="1" showErrorMessage="1" prompt="Input current program year contract term" sqref="D8" xr:uid="{1FE21F64-847F-424F-B22E-90A2DD0379BE}">
      <formula1>"Jan 1 - Dec 31, Jul 1 - Jun 30, Other"</formula1>
    </dataValidation>
    <dataValidation allowBlank="1" showInputMessage="1" showErrorMessage="1" prompt="Input current program year contract number" sqref="B8" xr:uid="{DA6A9C6C-6BBD-47BF-AEBE-253249C36A07}"/>
    <dataValidation type="list" allowBlank="1" showInputMessage="1" showErrorMessage="1" prompt="Select the month that matches the monthly expenditure report the numbers for this tool are pulled from." sqref="B7" xr:uid="{E2C087F3-74B2-4C5E-8657-EFA0D39B1B71}">
      <formula1>"January, February, March, April, May, June, July, August, September, October, November, December, Closeout"</formula1>
    </dataValidation>
    <dataValidation allowBlank="1" showInputMessage="1" showErrorMessage="1" prompt="Health and Safety expenditures cannot exceed % of total Materials/Program Support/Labor and Health &amp; Safety expenditures as defined per TAC 6.415 (a)._x000a_" sqref="D13" xr:uid="{2B391021-27A6-4C2A-BCE3-2AEDBA935409}"/>
    <dataValidation allowBlank="1" showInputMessage="1" showErrorMessage="1" prompt="Use this form to help with your production planning for LIHEAP WAP." sqref="A4:G4" xr:uid="{BD4E0C5C-2D87-4625-9160-A6F25EA147B6}"/>
    <dataValidation allowBlank="1" showInputMessage="1" showErrorMessage="1" prompt="Input the approved Administration budget amount found in Exhibit A of current contract. " sqref="B11" xr:uid="{FD42D964-C0E5-4BA9-9A06-D6AD00ED697C}"/>
    <dataValidation allowBlank="1" showInputMessage="1" showErrorMessage="1" prompt="Input the approved Health and Safety budget amount found in Exhibit A of current contract. " sqref="D11" xr:uid="{CC2911FB-8FE4-456C-96A7-9CEC0CEFEFE6}"/>
    <dataValidation allowBlank="1" showInputMessage="1" showErrorMessage="1" prompt="Input the approved Training and Technical Assistance budget amount found in Exhibit A of current contract. " sqref="E11" xr:uid="{26461AE7-C7DE-43C5-B217-4D97D58B6AEE}"/>
    <dataValidation allowBlank="1" showInputMessage="1" showErrorMessage="1" prompt="Input the expended amount of the Administration budget.  This should be the same as what was reported in line 1 of the monthly expenditure report under &quot;Cumulative.&quot;" sqref="B12" xr:uid="{282A82E0-3622-4E55-9323-4610F3997AE4}"/>
    <dataValidation allowBlank="1" showInputMessage="1" showErrorMessage="1" prompt="This budget line item percentage is capped. See Exhibit A of your LIHEAP WAP Contract for the percentage cap amount. It is the Subrecipient's responsibility to ensure that by the end of the contract term the maximum allowable percentage is not exceeded." sqref="B13" xr:uid="{5FBB48AB-F851-4904-B189-F38746B1F042}"/>
    <dataValidation type="custom" errorStyle="warning" allowBlank="1" showInputMessage="1" showErrorMessage="1" errorTitle="Deobligation Critera " error="Must have 1 unit completed by third reporting deadline" sqref="H29" xr:uid="{4B24A404-A091-40CB-8CCF-AC5805EC4DE4}">
      <formula1>FALSE</formula1>
    </dataValidation>
    <dataValidation allowBlank="1" showInputMessage="1" showErrorMessage="1" prompt="Health and Safety expenditures cannot exceed % of total Materials/Program Support/Labor and Health &amp; Safety expenditures as defined per TAC 6.415 (a)." sqref="B23" xr:uid="{1D44A3A8-974B-4C8A-906F-583D8F76142C}"/>
    <dataValidation type="list" allowBlank="1" showInputMessage="1" showErrorMessage="1" sqref="A21:A23" xr:uid="{160A54A0-1C49-40D6-AD08-36079DF8623E}">
      <formula1>"PY22, PY23, PY24, PY25, PY26, PY27, PY28, PY29"</formula1>
    </dataValidation>
    <dataValidation type="list" allowBlank="1" showInputMessage="1" showErrorMessage="1" prompt="Select current program year" sqref="F8" xr:uid="{42AA7B64-2CB3-4A31-BB6B-3F856168D626}">
      <formula1>"PY25, PY26, PY27, PY28, PY29, PY30, PY31, PY32"</formula1>
    </dataValidation>
  </dataValidations>
  <pageMargins left="0.75" right="0.2" top="0.75" bottom="0.2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topLeftCell="A17" zoomScaleNormal="100" workbookViewId="0">
      <selection activeCell="A21" sqref="A21"/>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8" width="18.85546875" style="9" customWidth="1"/>
    <col min="9" max="9" width="13.42578125" style="9" bestFit="1" customWidth="1"/>
    <col min="10" max="16384" width="9.140625" style="9"/>
  </cols>
  <sheetData>
    <row r="1" spans="1:9" ht="2.25" customHeight="1" x14ac:dyDescent="0.25">
      <c r="A1" s="51" t="s">
        <v>15</v>
      </c>
      <c r="B1" s="52"/>
      <c r="C1" s="52"/>
      <c r="D1" s="52"/>
      <c r="E1" s="52"/>
      <c r="F1" s="52"/>
      <c r="G1" s="52"/>
      <c r="H1" s="52"/>
      <c r="I1" s="53"/>
    </row>
    <row r="2" spans="1:9" ht="14.25" customHeight="1" x14ac:dyDescent="0.25">
      <c r="A2" s="243" t="s">
        <v>129</v>
      </c>
      <c r="B2" s="243"/>
      <c r="C2" s="243"/>
      <c r="D2" s="243"/>
      <c r="E2" s="243"/>
      <c r="F2" s="243"/>
      <c r="G2" s="349" t="s">
        <v>130</v>
      </c>
    </row>
    <row r="3" spans="1:9" ht="19.5" x14ac:dyDescent="0.25">
      <c r="A3" s="234" t="s">
        <v>49</v>
      </c>
      <c r="B3" s="235"/>
      <c r="C3" s="235"/>
      <c r="D3" s="235"/>
      <c r="E3" s="235"/>
      <c r="F3" s="235"/>
      <c r="G3" s="236"/>
      <c r="H3" s="162"/>
    </row>
    <row r="4" spans="1:9" ht="19.5" x14ac:dyDescent="0.25">
      <c r="A4" s="237" t="s">
        <v>11</v>
      </c>
      <c r="B4" s="238"/>
      <c r="C4" s="238"/>
      <c r="D4" s="238"/>
      <c r="E4" s="238"/>
      <c r="F4" s="238"/>
      <c r="G4" s="239"/>
      <c r="H4" s="162"/>
    </row>
    <row r="5" spans="1:9" s="10" customFormat="1" ht="12.75" customHeight="1" x14ac:dyDescent="0.25">
      <c r="A5" s="240" t="s">
        <v>12</v>
      </c>
      <c r="B5" s="241"/>
      <c r="C5" s="241"/>
      <c r="D5" s="241"/>
      <c r="E5" s="241"/>
      <c r="F5" s="241"/>
      <c r="G5" s="242"/>
      <c r="H5" s="176"/>
      <c r="I5" s="9"/>
    </row>
    <row r="6" spans="1:9" s="10" customFormat="1" ht="36.75" customHeight="1" x14ac:dyDescent="0.25">
      <c r="A6" s="244" t="s">
        <v>64</v>
      </c>
      <c r="B6" s="245"/>
      <c r="C6" s="245"/>
      <c r="D6" s="245"/>
      <c r="E6" s="245"/>
      <c r="F6" s="245"/>
      <c r="G6" s="246"/>
      <c r="H6" s="177"/>
      <c r="I6" s="9"/>
    </row>
    <row r="7" spans="1:9" s="10" customFormat="1" ht="12.75" customHeight="1" x14ac:dyDescent="0.25">
      <c r="A7" s="1" t="s">
        <v>16</v>
      </c>
      <c r="B7" s="2"/>
      <c r="C7" s="247"/>
      <c r="D7" s="248"/>
      <c r="E7" s="248"/>
      <c r="F7" s="248"/>
      <c r="G7" s="249"/>
      <c r="H7" s="178"/>
      <c r="I7" s="9"/>
    </row>
    <row r="8" spans="1:9" s="10" customFormat="1" ht="12.75" customHeight="1" x14ac:dyDescent="0.25">
      <c r="A8" s="11" t="s">
        <v>5</v>
      </c>
      <c r="B8" s="12"/>
      <c r="C8" s="11" t="s">
        <v>6</v>
      </c>
      <c r="D8" s="13"/>
      <c r="E8" s="11" t="s">
        <v>7</v>
      </c>
      <c r="F8" s="14" t="s">
        <v>128</v>
      </c>
      <c r="G8" s="163"/>
      <c r="H8" s="179"/>
      <c r="I8" s="9"/>
    </row>
    <row r="9" spans="1:9" ht="19.5" x14ac:dyDescent="0.25">
      <c r="A9" s="250" t="s">
        <v>68</v>
      </c>
      <c r="B9" s="251"/>
      <c r="C9" s="251"/>
      <c r="D9" s="251"/>
      <c r="E9" s="251"/>
      <c r="F9" s="251"/>
      <c r="G9" s="252"/>
      <c r="H9" s="180"/>
      <c r="I9" s="150"/>
    </row>
    <row r="10" spans="1:9" s="10" customFormat="1" ht="38.25" x14ac:dyDescent="0.25">
      <c r="A10" s="21"/>
      <c r="B10" s="16" t="s">
        <v>3</v>
      </c>
      <c r="C10" s="48" t="s">
        <v>50</v>
      </c>
      <c r="D10" s="49" t="s">
        <v>51</v>
      </c>
      <c r="E10" s="16" t="s">
        <v>17</v>
      </c>
      <c r="F10" s="16" t="s">
        <v>18</v>
      </c>
      <c r="G10" s="16" t="s">
        <v>127</v>
      </c>
      <c r="H10" s="16" t="s">
        <v>46</v>
      </c>
      <c r="I10" s="16" t="s">
        <v>0</v>
      </c>
    </row>
    <row r="11" spans="1:9" s="10" customFormat="1" ht="12.75" x14ac:dyDescent="0.25">
      <c r="A11" s="11" t="s">
        <v>8</v>
      </c>
      <c r="B11" s="5"/>
      <c r="C11" s="5"/>
      <c r="D11" s="5"/>
      <c r="E11" s="5"/>
      <c r="F11" s="5"/>
      <c r="G11" s="5"/>
      <c r="H11" s="5"/>
      <c r="I11" s="47">
        <f>SUM(B11:H11)</f>
        <v>0</v>
      </c>
    </row>
    <row r="12" spans="1:9" s="10" customFormat="1" ht="12.75" x14ac:dyDescent="0.25">
      <c r="A12" s="11" t="s">
        <v>1</v>
      </c>
      <c r="B12" s="5"/>
      <c r="C12" s="5"/>
      <c r="D12" s="5"/>
      <c r="E12" s="5"/>
      <c r="F12" s="5"/>
      <c r="G12" s="5"/>
      <c r="H12" s="5"/>
      <c r="I12" s="47">
        <f>SUM(B12:H12)</f>
        <v>0</v>
      </c>
    </row>
    <row r="13" spans="1:9" s="10" customFormat="1" ht="12.75" x14ac:dyDescent="0.25">
      <c r="A13" s="18" t="s">
        <v>4</v>
      </c>
      <c r="B13" s="164">
        <f>IFERROR(B12/$I$12,0)</f>
        <v>0</v>
      </c>
      <c r="C13" s="46">
        <f>IFERROR(C12/I12,0)</f>
        <v>0</v>
      </c>
      <c r="D13" s="46">
        <f>IFERROR(D12/I12,0)</f>
        <v>0</v>
      </c>
      <c r="E13" s="46">
        <f>IFERROR(E12/I12,0)</f>
        <v>0</v>
      </c>
      <c r="F13" s="164">
        <f>IFERROR(F12/(E12+F12),0)</f>
        <v>0</v>
      </c>
      <c r="G13" s="46">
        <f>IFERROR(G12/I12,0)</f>
        <v>0</v>
      </c>
      <c r="H13" s="46">
        <f>IFERROR(H12/J12,0)</f>
        <v>0</v>
      </c>
      <c r="I13" s="46">
        <f>IFERROR(I12/I11,0)</f>
        <v>0</v>
      </c>
    </row>
    <row r="14" spans="1:9" s="10" customFormat="1" ht="25.5" x14ac:dyDescent="0.25">
      <c r="A14" s="18" t="s">
        <v>2</v>
      </c>
      <c r="B14" s="47">
        <f t="shared" ref="B14:I14" si="0">B11-B12</f>
        <v>0</v>
      </c>
      <c r="C14" s="47">
        <f t="shared" si="0"/>
        <v>0</v>
      </c>
      <c r="D14" s="47">
        <f t="shared" si="0"/>
        <v>0</v>
      </c>
      <c r="E14" s="47">
        <f t="shared" si="0"/>
        <v>0</v>
      </c>
      <c r="F14" s="47">
        <f t="shared" si="0"/>
        <v>0</v>
      </c>
      <c r="G14" s="47">
        <f t="shared" si="0"/>
        <v>0</v>
      </c>
      <c r="H14" s="181">
        <f t="shared" si="0"/>
        <v>0</v>
      </c>
      <c r="I14" s="181">
        <f t="shared" si="0"/>
        <v>0</v>
      </c>
    </row>
    <row r="15" spans="1:9" ht="25.5" customHeight="1" x14ac:dyDescent="0.25">
      <c r="A15" s="250" t="s">
        <v>10</v>
      </c>
      <c r="B15" s="251"/>
      <c r="C15" s="251"/>
      <c r="D15" s="251"/>
      <c r="E15" s="251"/>
      <c r="F15" s="251"/>
      <c r="G15" s="252"/>
      <c r="H15" s="269"/>
      <c r="I15" s="270"/>
    </row>
    <row r="16" spans="1:9" s="10" customFormat="1" ht="38.25" x14ac:dyDescent="0.25">
      <c r="A16" s="165" t="s">
        <v>36</v>
      </c>
      <c r="B16" s="4"/>
      <c r="C16" s="39" t="s">
        <v>37</v>
      </c>
      <c r="D16" s="6">
        <v>0</v>
      </c>
      <c r="E16" s="39" t="s">
        <v>54</v>
      </c>
      <c r="F16" s="166"/>
      <c r="G16" s="256"/>
      <c r="H16" s="263"/>
      <c r="I16" s="264"/>
    </row>
    <row r="17" spans="1:9" s="10" customFormat="1" ht="51" x14ac:dyDescent="0.25">
      <c r="A17" s="165" t="s">
        <v>52</v>
      </c>
      <c r="B17" s="39" t="s">
        <v>53</v>
      </c>
      <c r="C17" s="39" t="s">
        <v>70</v>
      </c>
      <c r="D17" s="39" t="s">
        <v>47</v>
      </c>
      <c r="E17" s="39" t="s">
        <v>55</v>
      </c>
      <c r="F17" s="39" t="s">
        <v>56</v>
      </c>
      <c r="G17" s="268"/>
      <c r="H17" s="263"/>
      <c r="I17" s="264"/>
    </row>
    <row r="18" spans="1:9" s="10" customFormat="1" ht="15" customHeight="1" x14ac:dyDescent="0.25">
      <c r="A18" s="167">
        <f>E12</f>
        <v>0</v>
      </c>
      <c r="B18" s="168">
        <f>E14</f>
        <v>0</v>
      </c>
      <c r="C18" s="168" t="e">
        <f>AVERAGE(B21:B23)</f>
        <v>#DIV/0!</v>
      </c>
      <c r="D18" s="41">
        <f>IFERROR(B18/B16,0)</f>
        <v>0</v>
      </c>
      <c r="E18" s="166">
        <f>IFERROR(F16/B16,0)</f>
        <v>0</v>
      </c>
      <c r="F18" s="169">
        <f>IFERROR(E18/4,0)</f>
        <v>0</v>
      </c>
      <c r="G18" s="268"/>
      <c r="H18" s="263"/>
      <c r="I18" s="264"/>
    </row>
    <row r="19" spans="1:9" ht="24.75" customHeight="1" x14ac:dyDescent="0.25">
      <c r="A19" s="250" t="s">
        <v>69</v>
      </c>
      <c r="B19" s="251"/>
      <c r="C19" s="251"/>
      <c r="D19" s="251"/>
      <c r="E19" s="251"/>
      <c r="F19" s="251"/>
      <c r="G19" s="252"/>
      <c r="H19" s="263"/>
      <c r="I19" s="264"/>
    </row>
    <row r="20" spans="1:9" s="10" customFormat="1" ht="38.25" x14ac:dyDescent="0.25">
      <c r="A20" s="21"/>
      <c r="B20" s="16" t="s">
        <v>19</v>
      </c>
      <c r="C20" s="16" t="s">
        <v>40</v>
      </c>
      <c r="D20" s="16" t="s">
        <v>38</v>
      </c>
      <c r="E20" s="16" t="s">
        <v>39</v>
      </c>
      <c r="F20" s="16" t="s">
        <v>44</v>
      </c>
      <c r="G20" s="258"/>
      <c r="H20" s="263"/>
      <c r="I20" s="264"/>
    </row>
    <row r="21" spans="1:9" s="10" customFormat="1" ht="15" customHeight="1" x14ac:dyDescent="0.25">
      <c r="A21" s="7" t="s">
        <v>85</v>
      </c>
      <c r="B21" s="43"/>
      <c r="C21" s="170">
        <f>IFERROR(AVERAGE(B21:B23),0)</f>
        <v>0</v>
      </c>
      <c r="D21" s="22">
        <f>IFERROR(E11/C21,0)</f>
        <v>0</v>
      </c>
      <c r="E21" s="171">
        <f>D21/12</f>
        <v>0</v>
      </c>
      <c r="F21" s="170">
        <f>E11/12</f>
        <v>0</v>
      </c>
      <c r="G21" s="259"/>
      <c r="H21" s="263"/>
      <c r="I21" s="264"/>
    </row>
    <row r="22" spans="1:9" s="10" customFormat="1" ht="38.25" x14ac:dyDescent="0.25">
      <c r="A22" s="7" t="s">
        <v>126</v>
      </c>
      <c r="B22" s="43"/>
      <c r="C22" s="16" t="s">
        <v>42</v>
      </c>
      <c r="D22" s="172" t="s">
        <v>41</v>
      </c>
      <c r="E22" s="172" t="s">
        <v>43</v>
      </c>
      <c r="F22" s="172" t="s">
        <v>44</v>
      </c>
      <c r="G22" s="259"/>
      <c r="H22" s="263"/>
      <c r="I22" s="264"/>
    </row>
    <row r="23" spans="1:9" s="10" customFormat="1" ht="15" customHeight="1" x14ac:dyDescent="0.25">
      <c r="A23" s="7" t="s">
        <v>128</v>
      </c>
      <c r="B23" s="43"/>
      <c r="C23" s="173">
        <v>8002.87</v>
      </c>
      <c r="D23" s="22">
        <f>IFERROR(E11/C23,0)</f>
        <v>0</v>
      </c>
      <c r="E23" s="24">
        <f>D23/12</f>
        <v>0</v>
      </c>
      <c r="F23" s="25">
        <f>E11/12</f>
        <v>0</v>
      </c>
      <c r="G23" s="260"/>
      <c r="H23" s="263"/>
      <c r="I23" s="264"/>
    </row>
    <row r="24" spans="1:9" ht="15.75" x14ac:dyDescent="0.25">
      <c r="A24" s="27"/>
      <c r="B24" s="261" t="s">
        <v>20</v>
      </c>
      <c r="C24" s="262"/>
      <c r="D24" s="261" t="s">
        <v>34</v>
      </c>
      <c r="E24" s="262"/>
      <c r="F24" s="261" t="s">
        <v>62</v>
      </c>
      <c r="G24" s="262"/>
      <c r="H24" s="263"/>
      <c r="I24" s="264"/>
    </row>
    <row r="25" spans="1:9" ht="25.5" x14ac:dyDescent="0.25">
      <c r="A25" s="34" t="s">
        <v>45</v>
      </c>
      <c r="B25" s="36" t="s">
        <v>33</v>
      </c>
      <c r="C25" s="16" t="s">
        <v>17</v>
      </c>
      <c r="D25" s="36" t="s">
        <v>33</v>
      </c>
      <c r="E25" s="16" t="s">
        <v>17</v>
      </c>
      <c r="F25" s="36" t="s">
        <v>33</v>
      </c>
      <c r="G25" s="16" t="s">
        <v>17</v>
      </c>
      <c r="H25" s="263"/>
      <c r="I25" s="264"/>
    </row>
    <row r="26" spans="1:9" x14ac:dyDescent="0.25">
      <c r="A26" s="35" t="s">
        <v>26</v>
      </c>
      <c r="B26" s="28"/>
      <c r="C26" s="29"/>
      <c r="D26" s="28"/>
      <c r="E26" s="29"/>
      <c r="F26" s="32">
        <f t="shared" ref="F26:G38" si="1">IFERROR(D26/B26,0)</f>
        <v>0</v>
      </c>
      <c r="G26" s="32">
        <f t="shared" si="1"/>
        <v>0</v>
      </c>
      <c r="H26" s="263"/>
      <c r="I26" s="264"/>
    </row>
    <row r="27" spans="1:9" x14ac:dyDescent="0.25">
      <c r="A27" s="35" t="s">
        <v>27</v>
      </c>
      <c r="B27" s="28"/>
      <c r="C27" s="29"/>
      <c r="D27" s="28"/>
      <c r="E27" s="29"/>
      <c r="F27" s="32">
        <f t="shared" si="1"/>
        <v>0</v>
      </c>
      <c r="G27" s="32">
        <f t="shared" si="1"/>
        <v>0</v>
      </c>
      <c r="H27" s="263"/>
      <c r="I27" s="264"/>
    </row>
    <row r="28" spans="1:9" x14ac:dyDescent="0.25">
      <c r="A28" s="35" t="s">
        <v>28</v>
      </c>
      <c r="B28" s="28"/>
      <c r="C28" s="29"/>
      <c r="D28" s="28"/>
      <c r="E28" s="29"/>
      <c r="F28" s="32">
        <f t="shared" si="1"/>
        <v>0</v>
      </c>
      <c r="G28" s="32">
        <f t="shared" si="1"/>
        <v>0</v>
      </c>
      <c r="H28" s="263"/>
      <c r="I28" s="264"/>
    </row>
    <row r="29" spans="1:9" x14ac:dyDescent="0.25">
      <c r="A29" s="35" t="s">
        <v>29</v>
      </c>
      <c r="B29" s="28"/>
      <c r="C29" s="29"/>
      <c r="D29" s="28"/>
      <c r="E29" s="29"/>
      <c r="F29" s="32">
        <f t="shared" si="1"/>
        <v>0</v>
      </c>
      <c r="G29" s="32">
        <f t="shared" si="1"/>
        <v>0</v>
      </c>
      <c r="H29" s="263"/>
      <c r="I29" s="264"/>
    </row>
    <row r="30" spans="1:9" x14ac:dyDescent="0.25">
      <c r="A30" s="35" t="s">
        <v>30</v>
      </c>
      <c r="B30" s="28"/>
      <c r="C30" s="29"/>
      <c r="D30" s="28"/>
      <c r="E30" s="29"/>
      <c r="F30" s="32">
        <f t="shared" si="1"/>
        <v>0</v>
      </c>
      <c r="G30" s="32">
        <f t="shared" si="1"/>
        <v>0</v>
      </c>
      <c r="H30" s="263"/>
      <c r="I30" s="264"/>
    </row>
    <row r="31" spans="1:9" x14ac:dyDescent="0.25">
      <c r="A31" s="35" t="s">
        <v>31</v>
      </c>
      <c r="B31" s="28"/>
      <c r="C31" s="29"/>
      <c r="D31" s="28"/>
      <c r="E31" s="29"/>
      <c r="F31" s="32">
        <f t="shared" si="1"/>
        <v>0</v>
      </c>
      <c r="G31" s="32">
        <f t="shared" si="1"/>
        <v>0</v>
      </c>
      <c r="H31" s="263"/>
      <c r="I31" s="264"/>
    </row>
    <row r="32" spans="1:9" x14ac:dyDescent="0.25">
      <c r="A32" s="35" t="s">
        <v>14</v>
      </c>
      <c r="B32" s="28"/>
      <c r="C32" s="29"/>
      <c r="D32" s="28"/>
      <c r="E32" s="29"/>
      <c r="F32" s="32">
        <f t="shared" si="1"/>
        <v>0</v>
      </c>
      <c r="G32" s="32">
        <f t="shared" si="1"/>
        <v>0</v>
      </c>
      <c r="H32" s="263"/>
      <c r="I32" s="264"/>
    </row>
    <row r="33" spans="1:9" x14ac:dyDescent="0.25">
      <c r="A33" s="35" t="s">
        <v>21</v>
      </c>
      <c r="B33" s="28"/>
      <c r="C33" s="29"/>
      <c r="D33" s="28"/>
      <c r="E33" s="29"/>
      <c r="F33" s="32">
        <f t="shared" si="1"/>
        <v>0</v>
      </c>
      <c r="G33" s="32">
        <f t="shared" si="1"/>
        <v>0</v>
      </c>
      <c r="H33" s="263"/>
      <c r="I33" s="264"/>
    </row>
    <row r="34" spans="1:9" x14ac:dyDescent="0.25">
      <c r="A34" s="35" t="s">
        <v>22</v>
      </c>
      <c r="B34" s="28"/>
      <c r="C34" s="29"/>
      <c r="D34" s="28"/>
      <c r="E34" s="29"/>
      <c r="F34" s="32">
        <f t="shared" si="1"/>
        <v>0</v>
      </c>
      <c r="G34" s="32">
        <f t="shared" si="1"/>
        <v>0</v>
      </c>
      <c r="H34" s="263"/>
      <c r="I34" s="264"/>
    </row>
    <row r="35" spans="1:9" x14ac:dyDescent="0.25">
      <c r="A35" s="35" t="s">
        <v>23</v>
      </c>
      <c r="B35" s="28"/>
      <c r="C35" s="29"/>
      <c r="D35" s="28"/>
      <c r="E35" s="29"/>
      <c r="F35" s="32">
        <f t="shared" si="1"/>
        <v>0</v>
      </c>
      <c r="G35" s="32">
        <f t="shared" si="1"/>
        <v>0</v>
      </c>
      <c r="H35" s="263"/>
      <c r="I35" s="264"/>
    </row>
    <row r="36" spans="1:9" x14ac:dyDescent="0.25">
      <c r="A36" s="35" t="s">
        <v>24</v>
      </c>
      <c r="B36" s="28"/>
      <c r="C36" s="29"/>
      <c r="D36" s="28"/>
      <c r="E36" s="29"/>
      <c r="F36" s="32">
        <f t="shared" si="1"/>
        <v>0</v>
      </c>
      <c r="G36" s="32">
        <f t="shared" si="1"/>
        <v>0</v>
      </c>
      <c r="H36" s="263"/>
      <c r="I36" s="264"/>
    </row>
    <row r="37" spans="1:9" x14ac:dyDescent="0.25">
      <c r="A37" s="35" t="s">
        <v>25</v>
      </c>
      <c r="B37" s="28"/>
      <c r="C37" s="29"/>
      <c r="D37" s="28"/>
      <c r="E37" s="29"/>
      <c r="F37" s="32">
        <f t="shared" si="1"/>
        <v>0</v>
      </c>
      <c r="G37" s="32">
        <f t="shared" si="1"/>
        <v>0</v>
      </c>
      <c r="H37" s="263"/>
      <c r="I37" s="264"/>
    </row>
    <row r="38" spans="1:9" x14ac:dyDescent="0.25">
      <c r="A38" s="35" t="s">
        <v>32</v>
      </c>
      <c r="B38" s="30">
        <f>SUM(B26:B37)</f>
        <v>0</v>
      </c>
      <c r="C38" s="31">
        <f>SUM(C26:C37)</f>
        <v>0</v>
      </c>
      <c r="D38" s="30">
        <f>SUM(D26:D37)</f>
        <v>0</v>
      </c>
      <c r="E38" s="31">
        <f>SUM(E26:E37)</f>
        <v>0</v>
      </c>
      <c r="F38" s="32">
        <f t="shared" si="1"/>
        <v>0</v>
      </c>
      <c r="G38" s="32">
        <f t="shared" si="1"/>
        <v>0</v>
      </c>
      <c r="H38" s="263"/>
      <c r="I38" s="264"/>
    </row>
    <row r="39" spans="1:9" x14ac:dyDescent="0.25">
      <c r="A39" s="35" t="s">
        <v>35</v>
      </c>
      <c r="B39" s="30"/>
      <c r="C39" s="32">
        <f>IFERROR(C38/E11,0)</f>
        <v>0</v>
      </c>
      <c r="D39" s="33"/>
      <c r="E39" s="32">
        <f>IFERROR(E38/E11,0)</f>
        <v>0</v>
      </c>
      <c r="F39" s="33"/>
      <c r="G39" s="50"/>
      <c r="H39" s="263"/>
      <c r="I39" s="264"/>
    </row>
    <row r="40" spans="1:9" s="10" customFormat="1" ht="25.5" customHeight="1" x14ac:dyDescent="0.25">
      <c r="A40" s="240" t="s">
        <v>13</v>
      </c>
      <c r="B40" s="241"/>
      <c r="C40" s="241"/>
      <c r="D40" s="241"/>
      <c r="E40" s="241"/>
      <c r="F40" s="241"/>
      <c r="G40" s="242"/>
      <c r="H40" s="263"/>
      <c r="I40" s="264"/>
    </row>
    <row r="41" spans="1:9" s="10" customFormat="1" ht="67.5" customHeight="1" x14ac:dyDescent="0.25">
      <c r="A41" s="206" t="s">
        <v>63</v>
      </c>
      <c r="B41" s="207"/>
      <c r="C41" s="207"/>
      <c r="D41" s="207"/>
      <c r="E41" s="207"/>
      <c r="F41" s="207"/>
      <c r="G41" s="208"/>
      <c r="H41" s="263"/>
      <c r="I41" s="264"/>
    </row>
    <row r="42" spans="1:9" x14ac:dyDescent="0.2">
      <c r="A42" s="209" t="s">
        <v>71</v>
      </c>
      <c r="B42" s="210"/>
      <c r="C42" s="210"/>
      <c r="D42" s="210"/>
      <c r="E42" s="210"/>
      <c r="F42" s="210"/>
      <c r="G42" s="211"/>
      <c r="H42" s="263"/>
      <c r="I42" s="264"/>
    </row>
    <row r="43" spans="1:9" x14ac:dyDescent="0.2">
      <c r="A43" s="212" t="s">
        <v>57</v>
      </c>
      <c r="B43" s="213"/>
      <c r="C43" s="213"/>
      <c r="D43" s="213"/>
      <c r="E43" s="213"/>
      <c r="F43" s="213"/>
      <c r="G43" s="214"/>
      <c r="H43" s="263"/>
      <c r="I43" s="264"/>
    </row>
    <row r="44" spans="1:9" x14ac:dyDescent="0.2">
      <c r="A44" s="215" t="s">
        <v>58</v>
      </c>
      <c r="B44" s="216"/>
      <c r="C44" s="216"/>
      <c r="D44" s="216"/>
      <c r="E44" s="216"/>
      <c r="F44" s="216"/>
      <c r="G44" s="217"/>
      <c r="H44" s="263"/>
      <c r="I44" s="264"/>
    </row>
    <row r="45" spans="1:9" ht="14.45" customHeight="1" x14ac:dyDescent="0.25">
      <c r="A45" s="218" t="s">
        <v>61</v>
      </c>
      <c r="B45" s="219"/>
      <c r="C45" s="219"/>
      <c r="D45" s="219"/>
      <c r="E45" s="219"/>
      <c r="F45" s="219"/>
      <c r="G45" s="220"/>
      <c r="H45" s="263"/>
      <c r="I45" s="264"/>
    </row>
    <row r="46" spans="1:9" x14ac:dyDescent="0.25">
      <c r="A46" s="218"/>
      <c r="B46" s="219"/>
      <c r="C46" s="219"/>
      <c r="D46" s="219"/>
      <c r="E46" s="219"/>
      <c r="F46" s="219"/>
      <c r="G46" s="220"/>
      <c r="H46" s="263"/>
      <c r="I46" s="264"/>
    </row>
    <row r="47" spans="1:9" ht="14.45" customHeight="1" x14ac:dyDescent="0.25">
      <c r="A47" s="221" t="s">
        <v>60</v>
      </c>
      <c r="B47" s="222"/>
      <c r="C47" s="222"/>
      <c r="D47" s="222"/>
      <c r="E47" s="222"/>
      <c r="F47" s="222"/>
      <c r="G47" s="223"/>
      <c r="H47" s="263"/>
      <c r="I47" s="264"/>
    </row>
    <row r="48" spans="1:9" x14ac:dyDescent="0.25">
      <c r="A48" s="224"/>
      <c r="B48" s="222"/>
      <c r="C48" s="222"/>
      <c r="D48" s="222"/>
      <c r="E48" s="222"/>
      <c r="F48" s="222"/>
      <c r="G48" s="223"/>
      <c r="H48" s="263"/>
      <c r="I48" s="264"/>
    </row>
    <row r="49" spans="1:9" ht="14.45" customHeight="1" x14ac:dyDescent="0.25">
      <c r="A49" s="221" t="s">
        <v>59</v>
      </c>
      <c r="B49" s="222"/>
      <c r="C49" s="222"/>
      <c r="D49" s="222"/>
      <c r="E49" s="222"/>
      <c r="F49" s="222"/>
      <c r="G49" s="223"/>
      <c r="H49" s="263"/>
      <c r="I49" s="264"/>
    </row>
    <row r="50" spans="1:9" x14ac:dyDescent="0.25">
      <c r="A50" s="225"/>
      <c r="B50" s="226"/>
      <c r="C50" s="226"/>
      <c r="D50" s="226"/>
      <c r="E50" s="226"/>
      <c r="F50" s="226"/>
      <c r="G50" s="227"/>
      <c r="H50" s="263"/>
      <c r="I50" s="264"/>
    </row>
    <row r="51" spans="1:9" x14ac:dyDescent="0.25">
      <c r="A51" s="56"/>
      <c r="B51" s="175"/>
      <c r="C51" s="175"/>
      <c r="D51" s="175"/>
      <c r="E51" s="175"/>
      <c r="F51" s="175"/>
      <c r="G51" s="175"/>
      <c r="H51" s="263"/>
      <c r="I51" s="264"/>
    </row>
    <row r="52" spans="1:9" x14ac:dyDescent="0.25">
      <c r="A52" s="228" t="s">
        <v>65</v>
      </c>
      <c r="B52" s="228"/>
      <c r="C52" s="228"/>
      <c r="D52" s="228"/>
      <c r="E52" s="228" t="s">
        <v>66</v>
      </c>
      <c r="F52" s="230" t="s">
        <v>67</v>
      </c>
      <c r="G52" s="265"/>
      <c r="H52" s="263"/>
      <c r="I52" s="264"/>
    </row>
    <row r="53" spans="1:9" x14ac:dyDescent="0.25">
      <c r="A53" s="229"/>
      <c r="B53" s="229"/>
      <c r="C53" s="229"/>
      <c r="D53" s="229"/>
      <c r="E53" s="229"/>
      <c r="F53" s="266"/>
      <c r="G53" s="267"/>
      <c r="H53" s="263"/>
      <c r="I53" s="264"/>
    </row>
  </sheetData>
  <mergeCells count="28">
    <mergeCell ref="G20:G23"/>
    <mergeCell ref="B24:C24"/>
    <mergeCell ref="D24:E24"/>
    <mergeCell ref="H15:I18"/>
    <mergeCell ref="H19:I50"/>
    <mergeCell ref="F24:G24"/>
    <mergeCell ref="A44:G44"/>
    <mergeCell ref="A45:G46"/>
    <mergeCell ref="A47:G48"/>
    <mergeCell ref="A49:G50"/>
    <mergeCell ref="C7:G7"/>
    <mergeCell ref="A9:G9"/>
    <mergeCell ref="A15:G15"/>
    <mergeCell ref="G16:G18"/>
    <mergeCell ref="A19:G19"/>
    <mergeCell ref="A3:G3"/>
    <mergeCell ref="A4:G4"/>
    <mergeCell ref="A5:G5"/>
    <mergeCell ref="A2:F2"/>
    <mergeCell ref="A6:G6"/>
    <mergeCell ref="H51:I53"/>
    <mergeCell ref="A52:D53"/>
    <mergeCell ref="E52:E53"/>
    <mergeCell ref="F52:G53"/>
    <mergeCell ref="A40:G40"/>
    <mergeCell ref="A41:G41"/>
    <mergeCell ref="A42:G42"/>
    <mergeCell ref="A43:G43"/>
  </mergeCells>
  <conditionalFormatting sqref="E38">
    <cfRule type="colorScale" priority="1">
      <colorScale>
        <cfvo type="num" val="&quot;&lt;C10*.95&quot;"/>
        <cfvo type="max"/>
        <color rgb="FFFF0000"/>
        <color rgb="FFFFEF9C"/>
      </colorScale>
    </cfRule>
    <cfRule type="expression" dxfId="19" priority="2" stopIfTrue="1">
      <formula>"&lt;C10*.95"</formula>
    </cfRule>
  </conditionalFormatting>
  <dataValidations count="71">
    <dataValidation type="decimal" errorStyle="information" allowBlank="1" showInputMessage="1" showErrorMessage="1" error="Warning" prompt="Total must equal total budget for Materials/Program Support/Labor by the end of program year._x000a_" sqref="E38" xr:uid="{00CA5AC4-5930-45E3-9D17-3FA69E27D10C}">
      <formula1>E11*0.95</formula1>
      <formula2>E11*1.05</formula2>
    </dataValidation>
    <dataValidation type="custom" allowBlank="1" showInputMessage="1" showErrorMessage="1" prompt="Total must equal total budget for Materials/Program Support/Labor" sqref="C38" xr:uid="{D7D9F2C4-943C-4262-BBC8-043F869BAC50}">
      <formula1>E11</formula1>
    </dataValidation>
    <dataValidation allowBlank="1" showInputMessage="1" showErrorMessage="1" prompt="This value should equal 100% by the end of program year." sqref="E39" xr:uid="{EED6A250-A62C-4211-9BAC-F52D4C69ED4A}"/>
    <dataValidation errorStyle="warning" operator="equal" allowBlank="1" showInputMessage="1" showErrorMessage="1" prompt="This value should equal 100%." sqref="C39" xr:uid="{F73DB55B-F950-465C-BEBF-5EBDD31C82D0}"/>
    <dataValidation allowBlank="1" showInputMessage="1" showErrorMessage="1" prompt="Enter initial unit projection for August here." sqref="B27" xr:uid="{A612D908-722E-497D-998C-C4D2B37DF6E1}"/>
    <dataValidation allowBlank="1" showInputMessage="1" showErrorMessage="1" prompt="Enter initial unit projection for October here. " sqref="B29" xr:uid="{278D885F-0601-4FE4-B5F4-0EBA53ED1FF7}"/>
    <dataValidation allowBlank="1" showInputMessage="1" showErrorMessage="1" prompt="Enter initial unit projection for December here." sqref="B31" xr:uid="{9B1EC7C9-5821-44A2-97C8-408800CE4AD4}"/>
    <dataValidation allowBlank="1" showInputMessage="1" showErrorMessage="1" prompt="Enter initial unit projection for February here. " sqref="B33" xr:uid="{D7E48D0E-154D-4417-BBB9-8EBFA779B509}"/>
    <dataValidation allowBlank="1" showInputMessage="1" showErrorMessage="1" prompt="Enter initial unit projection for March here." sqref="B34" xr:uid="{F8C86D2C-E534-4DD7-894C-D57819474937}"/>
    <dataValidation allowBlank="1" showInputMessage="1" showErrorMessage="1" prompt="Enter initial unit projection for April here." sqref="B35" xr:uid="{2BBD7260-2DF5-4067-9513-E0196DD1FA0A}"/>
    <dataValidation allowBlank="1" showInputMessage="1" showErrorMessage="1" prompt="Enter initial unit projection for May here." sqref="B36" xr:uid="{07AC0C48-4249-4A2D-A252-3753AA1C11CA}"/>
    <dataValidation allowBlank="1" showInputMessage="1" showErrorMessage="1" prompt="Enter initial unit projection for June here." sqref="B37" xr:uid="{0E9511AA-1C3B-401E-84BE-B772B3945824}"/>
    <dataValidation allowBlank="1" showInputMessage="1" showErrorMessage="1" prompt="Enter initial expenditure projection for August here." sqref="C27" xr:uid="{060D717A-B579-466F-9FA2-4B034131BF0A}"/>
    <dataValidation allowBlank="1" showInputMessage="1" showErrorMessage="1" prompt="Enter initial expenditure projection for September here." sqref="C28" xr:uid="{B9C11115-4593-4CD0-B25E-402D6BB13ADA}"/>
    <dataValidation allowBlank="1" showInputMessage="1" showErrorMessage="1" prompt="Enter initial expenditure projection for October here." sqref="C29:C36" xr:uid="{1091A2AB-0F56-49FB-A451-EDD61EAC46F8}"/>
    <dataValidation allowBlank="1" showInputMessage="1" showErrorMessage="1" prompt="Enter initial expenditure projection for June here." sqref="C37" xr:uid="{DB4CED1B-0FD5-4D81-B4F4-41998D081CF1}"/>
    <dataValidation allowBlank="1" showInputMessage="1" showErrorMessage="1" prompt="If necessary, adjust projections for August here.  Once this month is reported enter the completed unit tally here." sqref="D27" xr:uid="{F4187382-A3A9-40B8-9300-013B34A78C24}"/>
    <dataValidation allowBlank="1" showInputMessage="1" showErrorMessage="1" prompt="If necessary, adjust projections for October here.  Once this month is reported enter the completed unit tally here." sqref="D29" xr:uid="{BBBF93CB-8607-4C34-B979-A4F78444AF5C}"/>
    <dataValidation allowBlank="1" showInputMessage="1" showErrorMessage="1" prompt="If necessary, adjust projections for December here.  Once this month is reported enter the completed unit tally here." sqref="D31" xr:uid="{509F5F0A-4AC9-4D40-91B9-C311520E2B68}"/>
    <dataValidation allowBlank="1" showInputMessage="1" showErrorMessage="1" prompt="If necessary, adjust projections for August here.  Once this month is reported enter the completed expenditure tally here." sqref="E27" xr:uid="{FE1477F5-7167-42EB-9923-C3818E5BAAB3}"/>
    <dataValidation allowBlank="1" showInputMessage="1" showErrorMessage="1" prompt="If necessary, adjust projections for September here.  Once this month is reported enter the completed expenditure tally here." sqref="E28" xr:uid="{A6AA7CE4-9BDD-4376-A728-6A9BBB2B5093}"/>
    <dataValidation type="whole" allowBlank="1" showInputMessage="1" showErrorMessage="1" prompt="Input the cumulative number of units weatherized for the current program year." sqref="D16" xr:uid="{886D30D4-FA03-4053-9683-082523CA86FB}">
      <formula1>0</formula1>
      <formula2>10000</formula2>
    </dataValidation>
    <dataValidation type="whole" allowBlank="1" showInputMessage="1" showErrorMessage="1" prompt="Input the number of months remaining in the program year. " sqref="B16" xr:uid="{B66129FE-18DC-4830-99F9-47FE81E17454}">
      <formula1>1</formula1>
      <formula2>52</formula2>
    </dataValidation>
    <dataValidation allowBlank="1" showInputMessage="1" showErrorMessage="1" prompt="Input the approved Training and Technical Assistance budget amount found in Exhibit A of current contract. " sqref="H11" xr:uid="{36A71B56-01BA-4A7D-A3D0-4B753D42C9F2}"/>
    <dataValidation allowBlank="1" showInputMessage="1" showErrorMessage="1" prompt="Input the approved Health and Safety budget amount found in Exhibit A of current contract. " sqref="F11" xr:uid="{EFFE11D1-560D-48DE-88B3-DF7D5B6EC6E2}"/>
    <dataValidation allowBlank="1" showInputMessage="1" showErrorMessage="1" prompt="Health and Safety expenditures cannot exceed % of total Materials/Program Support/Labor and Health &amp; Safety expenditures as defined per TAC 6.415 (a)._x000a_" sqref="F13" xr:uid="{D2E29D5B-89D4-4073-A434-924FC8415782}"/>
    <dataValidation allowBlank="1" showInputMessage="1" showErrorMessage="1" prompt="Input the expended amount of the Training and Technical Assistance budget. This should be the same as what was reported in line 7 of the monthly expenditure report under &quot;Cumulative.&quot;" sqref="H12" xr:uid="{D65CBC3E-E3B1-41DC-BBDF-200918D2F488}"/>
    <dataValidation allowBlank="1" showInputMessage="1" showErrorMessage="1" prompt="Input the expended amount of the Health and Safety budget.This should be the same as what was reported in line 5 of the monthly expenditure report under &quot;Cumulative.&quot;" sqref="F12" xr:uid="{BF5F01DF-09A9-4E8D-AC5E-FA05D76FCC2A}"/>
    <dataValidation allowBlank="1" showInputMessage="1" showErrorMessage="1" prompt="Input the expended amount of the Materials/Program Support/Labor budget. This should be the same as what was reported in line 4 of the monthly expenditure report under &quot;Cumulative.&quot;" sqref="E12" xr:uid="{9BEB409C-E3FD-45F2-9247-331C747AF3CB}"/>
    <dataValidation allowBlank="1" showInputMessage="1" showErrorMessage="1" prompt="Input the approved Materials/Program Support/Labor budget amount found in Exhibit A of current contract. " sqref="E11" xr:uid="{FA2DEC43-F326-4840-974F-3676B3ED5BD8}"/>
    <dataValidation allowBlank="1" showInputMessage="1" showErrorMessage="1" prompt="This budget line item percentage is capped. See Exhibit A of your DOE WAP Contract for the percentage cap amount. It is the Subrecipient's responsibility to ensure that by the end of the contract term the maximum allowable percentage is not exceeded." sqref="B13" xr:uid="{20811F72-02F4-422F-8F76-DB7ACE961E1E}"/>
    <dataValidation allowBlank="1" showInputMessage="1" showErrorMessage="1" prompt="Input the expended amount of the Administration budget.  This should be the same as what was reported in line 1 of the monthly expenditure report under &quot;Cumulative.&quot;" sqref="B12" xr:uid="{45AEDCFD-A9BE-4B33-BF1A-7B6E7B544897}"/>
    <dataValidation allowBlank="1" showInputMessage="1" showErrorMessage="1" prompt="Input the approved Administration budget amount found in Exhibit A of current contract. " sqref="B11" xr:uid="{6342AECC-0F7A-4CC9-A7F3-B1ABDE25EE62}"/>
    <dataValidation allowBlank="1" showInputMessage="1" showErrorMessage="1" prompt="Use this form to help with your production planning for DOE WAP." sqref="A4:H4" xr:uid="{467DD2A2-6A98-4556-9227-2CBCE887AD3C}"/>
    <dataValidation type="list" allowBlank="1" showInputMessage="1" showErrorMessage="1" prompt="Select the month that matches the monthly expenditure report the numbers for this tool are pulled from." sqref="B7" xr:uid="{CBFBFF9F-A544-435B-9610-1E09CA35D87C}">
      <formula1>"January, February, March, April, May, June, July, August, September, October, November, December, Closeout"</formula1>
    </dataValidation>
    <dataValidation allowBlank="1" showInputMessage="1" showErrorMessage="1" prompt="Input current program year contract number" sqref="B8" xr:uid="{244D34AC-495B-4D68-A428-2DCC3BF115EB}"/>
    <dataValidation type="list" allowBlank="1" showInputMessage="1" showErrorMessage="1" prompt="Input current program year contract term" sqref="D8" xr:uid="{A5EB4285-8B8A-4688-BDB4-0D4473F6DF8D}">
      <formula1>"Jan 1 - Dec 31, Jul 1 - Jun 30, Other"</formula1>
    </dataValidation>
    <dataValidation allowBlank="1" showInputMessage="1" showErrorMessage="1" prompt="If you would like to use a different CPU for planning, enter it here." sqref="C23" xr:uid="{1F589461-D5B8-469A-881B-3101B8772536}"/>
    <dataValidation allowBlank="1" showInputMessage="1" showErrorMessage="1" prompt="Input the approved Liability/Pollution Occurance Insurance budget amount found in Exhibit A of current contract. " sqref="C11" xr:uid="{5AE30DFC-E5E6-43AA-BEDF-956A8895E283}"/>
    <dataValidation allowBlank="1" showInputMessage="1" showErrorMessage="1" prompt="Input the approved Fiscal Audit budget amount found in Exhibit A of current contract. " sqref="D11" xr:uid="{73D5C4F8-2875-4208-9B66-88D40ACECFD5}"/>
    <dataValidation allowBlank="1" showInputMessage="1" showErrorMessage="1" prompt="Input the expended amount of the Liability/Pollution Occurance Insurance budget.  This should be the same as what was reported in line 2 of the monthly expenditure report under &quot;Cumulative.&quot;" sqref="C12" xr:uid="{EC936655-BAD9-4A28-AD64-8423D38EAC41}"/>
    <dataValidation allowBlank="1" showInputMessage="1" showErrorMessage="1" prompt="Input the expended amount of the Fiscal Audit budget.  This should be the same as what was reported in line 3 of the monthly expenditure report under &quot;Cumulative.&quot;" sqref="D12" xr:uid="{20FD528E-DFA8-4F75-9E9C-E43D5F873629}"/>
    <dataValidation allowBlank="1" showInputMessage="1" showErrorMessage="1" prompt="If necessary, adjust projections for February here.  Once this month is reported enter the completed unit tally here." sqref="D33" xr:uid="{21DD4E23-A8DB-4371-92E1-D06E96D3FD93}"/>
    <dataValidation allowBlank="1" showInputMessage="1" showErrorMessage="1" prompt="If necessary, adjust projections for March here.  Once this month is reported enter the completed unit tally here." sqref="D34" xr:uid="{BB6CC11A-7321-4901-8413-AA39A229C988}"/>
    <dataValidation allowBlank="1" showInputMessage="1" showErrorMessage="1" prompt="If necessary, adjust projections for April here.  Once this month is reported enter the completed unit tally here." sqref="D35" xr:uid="{99BCF99A-D01F-4822-A9B2-3CC51218FF56}"/>
    <dataValidation allowBlank="1" showInputMessage="1" showErrorMessage="1" prompt="If necessary, adjust projections for May here.  Once this month is reported enter the completed unit tally here." sqref="D36" xr:uid="{2BC5CA72-AE2D-484B-9AA1-D42F9B0E8381}"/>
    <dataValidation allowBlank="1" showInputMessage="1" showErrorMessage="1" prompt="If necessary, adjust projections for June here.  Once this month is reported enter the completed unit tally here." sqref="D37" xr:uid="{8D2CCB37-A5AA-4FBE-B858-442434A283A7}"/>
    <dataValidation allowBlank="1" showInputMessage="1" showErrorMessage="1" prompt="If necessary, adjust projections for October here.  Once this month is reported enter the completed expenditure tally here." sqref="E29" xr:uid="{7872FBB8-FF1B-4ADF-871A-67C79339D64D}"/>
    <dataValidation allowBlank="1" showInputMessage="1" showErrorMessage="1" prompt="If necessary, adjust projections for November here.  Once this month is reported enter the completed expenditure tally here. 25% of total expected units must be complete, or 20% of contract expended." sqref="E30" xr:uid="{C16D8E06-6242-4FE9-B008-AA592FC239D8}"/>
    <dataValidation allowBlank="1" showInputMessage="1" showErrorMessage="1" prompt="If necessary, adjust projections for December here.  Once this month is reported enter the completed expenditure tally here." sqref="E31" xr:uid="{6BFDC8DB-F0A8-4538-A8EA-798F20BEB727}"/>
    <dataValidation allowBlank="1" showInputMessage="1" showErrorMessage="1" prompt="If necessary, adjust projections for January here.  Once this month is reported enter the completed expenditure tally here. 50% of total expected units must be complete and 50% of contract expended." sqref="E32" xr:uid="{27BC6857-AAF4-4940-BCBD-84EBB52A85E9}"/>
    <dataValidation allowBlank="1" showInputMessage="1" showErrorMessage="1" prompt="If necessary, adjust projections for February here.  Once this month is reported enter the completed expenditure tally here." sqref="E33" xr:uid="{06A061FB-50C5-4494-8B13-2B3D592B3E8D}"/>
    <dataValidation allowBlank="1" showInputMessage="1" showErrorMessage="1" prompt="If necessary, adjust projections for March here.  Once this month is reported enter the completed expenditure tally here." sqref="E34" xr:uid="{7E5B88CD-5798-4A1D-A0F3-6531115876E8}"/>
    <dataValidation allowBlank="1" showInputMessage="1" showErrorMessage="1" prompt="If necessary, adjust projections for April here.  Once this month is reported enter the completed expenditure tally here." sqref="E35" xr:uid="{35AC7A7F-467C-41D3-B631-D8629F5B250D}"/>
    <dataValidation allowBlank="1" showInputMessage="1" showErrorMessage="1" prompt="If necessary, adjust projections for May here.  Once this month is reported enter the completed expenditure tally here." sqref="E36" xr:uid="{232EEC45-6DAE-43C8-940F-EF7FC838D3A8}"/>
    <dataValidation allowBlank="1" showInputMessage="1" showErrorMessage="1" prompt="If necessary, adjust projections for June here.  Once this month is reported enter the completed expenditure tally here." sqref="E37" xr:uid="{104B0BA1-A4BA-465F-878C-176A0607ED62}"/>
    <dataValidation allowBlank="1" showInputMessage="1" showErrorMessage="1" prompt="Enter initial unit projection for July here." sqref="B26" xr:uid="{9B1FFA99-9A84-4FC1-958F-33206A6F32CB}"/>
    <dataValidation allowBlank="1" showInputMessage="1" showErrorMessage="1" prompt="Enter initial expenditure projection for July here." sqref="C26" xr:uid="{93CF9E4E-21B9-423E-89B0-DDE2167B3C76}"/>
    <dataValidation allowBlank="1" showInputMessage="1" showErrorMessage="1" prompt="If necessary, adjust projections for July here.  Once this month is reported enter the completed unit tally here." sqref="D26" xr:uid="{679FFE1F-CB99-4851-9121-4E7BBD7469D8}"/>
    <dataValidation allowBlank="1" showInputMessage="1" showErrorMessage="1" prompt="If necessary, adjust projections for July here.  Once this month is reported enter the completed expenditure tally here." sqref="E26" xr:uid="{D5B76C49-639B-4BE3-B5CB-250DC0308E47}"/>
    <dataValidation type="whole" errorStyle="information" operator="greaterThanOrEqual" allowBlank="1" showInputMessage="1" showErrorMessage="1" errorTitle="Reminder" error="Must have 1 unit completed by third reporting deadline. Ensure this requirement is met before moving forward." prompt="If necessary, adjust projections for September here.  Once this month is reported enter the completed unit tally here.  Must have 1 unit completed by third reporting deadline. " sqref="D28" xr:uid="{CAB1C53B-83F8-4FF3-8043-71D43C799980}">
      <formula1>1</formula1>
    </dataValidation>
    <dataValidation type="whole" errorStyle="information" operator="greaterThanOrEqual" allowBlank="1" showInputMessage="1" showErrorMessage="1" errorTitle="Reminder" error="Must have 1 unit completed by third reporting deadline. Ensure this requirement is met before moving forward. " prompt="Enter initial unit projection for September here.  Must have 1 unit completed by third reporting deadline. " sqref="B28" xr:uid="{E2FB96A2-F886-4F0B-B7E2-8A61E6A55B0B}">
      <formula1>1</formula1>
    </dataValidation>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Enter initial unit projection for November here. Must have 25% of unit production completed or 20% of funds expended by the fifth reporting deadline" sqref="B30" xr:uid="{889C1BF0-0D69-4677-AB39-FE28B2556526}">
      <formula1>0</formula1>
      <formula2>100</formula2>
    </dataValidation>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prompt="If necessary, adjust projections for November here.  Once this month is reported enter the completed unit tally here.  Must have 25% of unit production completed or 20% of funds expended by the fifth reporting deadline." sqref="D30" xr:uid="{45958AD5-3234-467C-87B4-30999E8CCB07}">
      <formula1>0</formula1>
      <formula2>100</formula2>
    </dataValidation>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Enter initial unit projection for January here. Must have 50% of unit production completed or 50% of funds expended by the seventh reporting deadline" sqref="B32" xr:uid="{B3501C27-B8CE-4A22-90CF-7E72AEC93699}">
      <formula1>0</formula1>
      <formula2>100</formula2>
    </dataValidation>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If necessary, adjust projections for January here.  Once this month is reported enter the completed unit tally here.  Must have 50% of unit production completed or 50% of funds expended by the seventh reporting deadline." sqref="D32" xr:uid="{6AF30B2B-EA14-4C3A-892A-BCA03F04A4F8}">
      <formula1>0</formula1>
      <formula2>100</formula2>
    </dataValidation>
    <dataValidation allowBlank="1" showInputMessage="1" showErrorMessage="1" prompt="Input the approved Work Readiness budget amount found in Exhibit A of current contract. " sqref="G11" xr:uid="{56DD51E9-37FC-4B8D-B3A1-24E25C09F43C}"/>
    <dataValidation allowBlank="1" showInputMessage="1" showErrorMessage="1" prompt="Input the expended amount of the Work Readiness budget. This should be the same as what was reported in line 6 of the monthly expenditure report under &quot;Cumulative.&quot;" sqref="G12" xr:uid="{E397DB3B-4E0A-4B0E-9808-286E4F07CBA5}"/>
    <dataValidation allowBlank="1" showInputMessage="1" showErrorMessage="1" prompt="For BIL CPU estimating purposes Input the average Annual DOE Contract CPU for this program year.  This is found in the final expenditure report.  Note:   Max BIL CPU threshold $8,009" sqref="B21:B23" xr:uid="{264C6B96-E896-4984-807B-6D6E90D7D35F}"/>
    <dataValidation type="list" allowBlank="1" showInputMessage="1" showErrorMessage="1" sqref="A21:A23" xr:uid="{8D1C41DF-DCE7-4CDD-810B-299A1EB33B4E}">
      <formula1>"PY22, PY23, PY24, PY25, PY26, PY27, PY28, PY29"</formula1>
    </dataValidation>
    <dataValidation type="list" allowBlank="1" showInputMessage="1" showErrorMessage="1" prompt="Select current program year" sqref="F8" xr:uid="{AADD05E5-B3DB-4688-B4BF-F23EDD6119A1}">
      <formula1>"PY24, PY25, PY26, PY27, PY28, PY29, PY30, PY31"</formula1>
    </dataValidation>
  </dataValidations>
  <pageMargins left="0.7" right="0.7" top="0.75" bottom="0.75" header="0.3" footer="0.3"/>
  <pageSetup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0"/>
  <sheetViews>
    <sheetView zoomScaleNormal="100" workbookViewId="0">
      <selection activeCell="B85" sqref="B85"/>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7" width="18.85546875" style="9" customWidth="1"/>
    <col min="8" max="8" width="13.42578125" style="9" bestFit="1" customWidth="1"/>
    <col min="9" max="9" width="13.42578125" style="9" customWidth="1"/>
    <col min="10" max="16384" width="9.140625" style="9"/>
  </cols>
  <sheetData>
    <row r="1" spans="1:8" ht="2.25" customHeight="1" x14ac:dyDescent="0.25">
      <c r="A1" s="51" t="s">
        <v>15</v>
      </c>
      <c r="B1" s="52"/>
      <c r="C1" s="52"/>
      <c r="D1" s="52"/>
      <c r="E1" s="52"/>
      <c r="F1" s="52"/>
      <c r="G1" s="52"/>
      <c r="H1" s="53"/>
    </row>
    <row r="2" spans="1:8" ht="15" customHeight="1" x14ac:dyDescent="0.25">
      <c r="A2" s="243" t="s">
        <v>129</v>
      </c>
      <c r="B2" s="243"/>
      <c r="C2" s="243"/>
      <c r="D2" s="243"/>
      <c r="E2" s="243"/>
      <c r="F2" s="243"/>
      <c r="G2" s="349" t="s">
        <v>130</v>
      </c>
      <c r="H2" s="59"/>
    </row>
    <row r="3" spans="1:8" ht="19.5" x14ac:dyDescent="0.25">
      <c r="A3" s="234" t="s">
        <v>74</v>
      </c>
      <c r="B3" s="296"/>
      <c r="C3" s="296"/>
      <c r="D3" s="296"/>
      <c r="E3" s="296"/>
      <c r="F3" s="296"/>
      <c r="G3" s="296"/>
      <c r="H3" s="297"/>
    </row>
    <row r="4" spans="1:8" ht="19.5" x14ac:dyDescent="0.25">
      <c r="A4" s="237" t="s">
        <v>11</v>
      </c>
      <c r="B4" s="298"/>
      <c r="C4" s="298"/>
      <c r="D4" s="298"/>
      <c r="E4" s="298"/>
      <c r="F4" s="298"/>
      <c r="G4" s="298"/>
      <c r="H4" s="297"/>
    </row>
    <row r="5" spans="1:8" s="10" customFormat="1" ht="13.15" customHeight="1" x14ac:dyDescent="0.25">
      <c r="A5" s="273" t="s">
        <v>12</v>
      </c>
      <c r="B5" s="274"/>
      <c r="C5" s="274"/>
      <c r="D5" s="274"/>
      <c r="E5" s="274"/>
      <c r="F5" s="274"/>
      <c r="G5" s="274"/>
      <c r="H5" s="297"/>
    </row>
    <row r="6" spans="1:8" s="10" customFormat="1" ht="36.75" customHeight="1" x14ac:dyDescent="0.25">
      <c r="A6" s="299" t="s">
        <v>64</v>
      </c>
      <c r="B6" s="300"/>
      <c r="C6" s="300"/>
      <c r="D6" s="300"/>
      <c r="E6" s="300"/>
      <c r="F6" s="300"/>
      <c r="G6" s="300"/>
      <c r="H6" s="297"/>
    </row>
    <row r="7" spans="1:8" s="10" customFormat="1" ht="13.15" customHeight="1" x14ac:dyDescent="0.25">
      <c r="A7" s="1" t="s">
        <v>16</v>
      </c>
      <c r="B7" s="2"/>
      <c r="C7" s="301"/>
      <c r="D7" s="302"/>
      <c r="E7" s="302"/>
      <c r="F7" s="302"/>
      <c r="G7" s="302"/>
      <c r="H7" s="297"/>
    </row>
    <row r="8" spans="1:8" s="10" customFormat="1" ht="13.15" customHeight="1" x14ac:dyDescent="0.25">
      <c r="A8" s="11" t="s">
        <v>5</v>
      </c>
      <c r="B8" s="12"/>
      <c r="C8" s="11" t="s">
        <v>6</v>
      </c>
      <c r="D8" s="13"/>
      <c r="E8" s="11" t="s">
        <v>7</v>
      </c>
      <c r="F8" s="14" t="s">
        <v>87</v>
      </c>
      <c r="G8" s="66"/>
      <c r="H8" s="297"/>
    </row>
    <row r="9" spans="1:8" ht="19.5" x14ac:dyDescent="0.25">
      <c r="A9" s="250" t="s">
        <v>68</v>
      </c>
      <c r="B9" s="303"/>
      <c r="C9" s="303"/>
      <c r="D9" s="303"/>
      <c r="E9" s="303"/>
      <c r="F9" s="303"/>
      <c r="G9" s="303"/>
      <c r="H9" s="297"/>
    </row>
    <row r="10" spans="1:8" s="10" customFormat="1" ht="38.25" x14ac:dyDescent="0.25">
      <c r="A10" s="15"/>
      <c r="B10" s="16" t="s">
        <v>3</v>
      </c>
      <c r="C10" s="48" t="s">
        <v>50</v>
      </c>
      <c r="D10" s="49" t="s">
        <v>51</v>
      </c>
      <c r="E10" s="16" t="s">
        <v>17</v>
      </c>
      <c r="F10" s="16" t="s">
        <v>18</v>
      </c>
      <c r="G10" s="16" t="s">
        <v>46</v>
      </c>
      <c r="H10" s="16" t="s">
        <v>0</v>
      </c>
    </row>
    <row r="11" spans="1:8" s="10" customFormat="1" ht="12.75" x14ac:dyDescent="0.25">
      <c r="A11" s="11" t="s">
        <v>8</v>
      </c>
      <c r="B11" s="5"/>
      <c r="C11" s="5"/>
      <c r="D11" s="5"/>
      <c r="E11" s="5"/>
      <c r="F11" s="5"/>
      <c r="G11" s="5"/>
      <c r="H11" s="17">
        <f>SUM(B11:G11)</f>
        <v>0</v>
      </c>
    </row>
    <row r="12" spans="1:8" s="10" customFormat="1" ht="12.75" x14ac:dyDescent="0.25">
      <c r="A12" s="11" t="s">
        <v>1</v>
      </c>
      <c r="B12" s="5"/>
      <c r="C12" s="5"/>
      <c r="D12" s="5"/>
      <c r="E12" s="5"/>
      <c r="F12" s="5"/>
      <c r="G12" s="5"/>
      <c r="H12" s="17">
        <f>SUM(B12:G12)</f>
        <v>0</v>
      </c>
    </row>
    <row r="13" spans="1:8" s="10" customFormat="1" ht="12.75" x14ac:dyDescent="0.25">
      <c r="A13" s="18" t="s">
        <v>4</v>
      </c>
      <c r="B13" s="19">
        <f>IFERROR(B12/$H$12,0)</f>
        <v>0</v>
      </c>
      <c r="C13" s="46">
        <f>IFERROR(C12/H12,0)</f>
        <v>0</v>
      </c>
      <c r="D13" s="46">
        <f>IFERROR(D12/H12,0)</f>
        <v>0</v>
      </c>
      <c r="E13" s="20">
        <f>IFERROR(E12/H12,0)</f>
        <v>0</v>
      </c>
      <c r="F13" s="19">
        <f>IFERROR(F12/(E12+F12),0)</f>
        <v>0</v>
      </c>
      <c r="G13" s="20">
        <f>IFERROR(G12/H12,0)</f>
        <v>0</v>
      </c>
      <c r="H13" s="20">
        <f>IFERROR(H12/H11,0)</f>
        <v>0</v>
      </c>
    </row>
    <row r="14" spans="1:8" s="10" customFormat="1" ht="25.5" x14ac:dyDescent="0.25">
      <c r="A14" s="18" t="s">
        <v>2</v>
      </c>
      <c r="B14" s="17">
        <f t="shared" ref="B14:H14" si="0">B11-B12</f>
        <v>0</v>
      </c>
      <c r="C14" s="47">
        <f t="shared" si="0"/>
        <v>0</v>
      </c>
      <c r="D14" s="47">
        <f t="shared" si="0"/>
        <v>0</v>
      </c>
      <c r="E14" s="17">
        <f t="shared" si="0"/>
        <v>0</v>
      </c>
      <c r="F14" s="17">
        <f t="shared" si="0"/>
        <v>0</v>
      </c>
      <c r="G14" s="17">
        <f t="shared" si="0"/>
        <v>0</v>
      </c>
      <c r="H14" s="17">
        <f t="shared" si="0"/>
        <v>0</v>
      </c>
    </row>
    <row r="15" spans="1:8" ht="25.5" customHeight="1" x14ac:dyDescent="0.25">
      <c r="A15" s="250" t="s">
        <v>10</v>
      </c>
      <c r="B15" s="303"/>
      <c r="C15" s="303"/>
      <c r="D15" s="303"/>
      <c r="E15" s="303"/>
      <c r="F15" s="303"/>
      <c r="G15" s="303"/>
      <c r="H15" s="62"/>
    </row>
    <row r="16" spans="1:8" s="10" customFormat="1" ht="39.6" customHeight="1" x14ac:dyDescent="0.25">
      <c r="A16" s="3" t="s">
        <v>36</v>
      </c>
      <c r="B16" s="4"/>
      <c r="C16" s="37" t="s">
        <v>37</v>
      </c>
      <c r="D16" s="6"/>
      <c r="E16" s="37" t="s">
        <v>54</v>
      </c>
      <c r="F16" s="38">
        <f>IFERROR(B18/C18,0)</f>
        <v>0</v>
      </c>
      <c r="G16" s="304"/>
      <c r="H16" s="146"/>
    </row>
    <row r="17" spans="1:11" s="10" customFormat="1" ht="52.9" customHeight="1" x14ac:dyDescent="0.25">
      <c r="A17" s="3" t="s">
        <v>52</v>
      </c>
      <c r="B17" s="37" t="s">
        <v>53</v>
      </c>
      <c r="C17" s="37" t="s">
        <v>70</v>
      </c>
      <c r="D17" s="39" t="s">
        <v>47</v>
      </c>
      <c r="E17" s="37" t="s">
        <v>55</v>
      </c>
      <c r="F17" s="37" t="s">
        <v>56</v>
      </c>
      <c r="G17" s="305"/>
      <c r="H17" s="146"/>
    </row>
    <row r="18" spans="1:11" s="10" customFormat="1" x14ac:dyDescent="0.25">
      <c r="A18" s="26">
        <f>E12</f>
        <v>0</v>
      </c>
      <c r="B18" s="40">
        <f>E14</f>
        <v>0</v>
      </c>
      <c r="C18" s="40">
        <f>IFERROR(A18/D16,0)</f>
        <v>0</v>
      </c>
      <c r="D18" s="55">
        <f>IFERROR(B18/B16,0)</f>
        <v>0</v>
      </c>
      <c r="E18" s="38">
        <f>IFERROR(F16/B16,0)</f>
        <v>0</v>
      </c>
      <c r="F18" s="42">
        <f>IFERROR(E18/4,0)</f>
        <v>0</v>
      </c>
      <c r="G18" s="306"/>
      <c r="H18" s="146"/>
    </row>
    <row r="19" spans="1:11" ht="24.75" customHeight="1" x14ac:dyDescent="0.25">
      <c r="A19" s="250" t="s">
        <v>69</v>
      </c>
      <c r="B19" s="303"/>
      <c r="C19" s="303"/>
      <c r="D19" s="303"/>
      <c r="E19" s="303"/>
      <c r="F19" s="303"/>
      <c r="G19" s="303"/>
      <c r="H19" s="146"/>
    </row>
    <row r="20" spans="1:11" s="10" customFormat="1" ht="39.6" customHeight="1" x14ac:dyDescent="0.25">
      <c r="A20" s="21"/>
      <c r="B20" s="16" t="s">
        <v>19</v>
      </c>
      <c r="C20" s="16" t="s">
        <v>40</v>
      </c>
      <c r="D20" s="16" t="s">
        <v>80</v>
      </c>
      <c r="E20" s="16" t="s">
        <v>39</v>
      </c>
      <c r="F20" s="16" t="s">
        <v>44</v>
      </c>
      <c r="G20" s="307"/>
      <c r="H20" s="146"/>
    </row>
    <row r="21" spans="1:11" s="10" customFormat="1" x14ac:dyDescent="0.25">
      <c r="A21" s="7" t="s">
        <v>85</v>
      </c>
      <c r="B21" s="43"/>
      <c r="C21" s="44">
        <f>IFERROR(AVERAGE(B21:B23),0)</f>
        <v>0</v>
      </c>
      <c r="D21" s="22">
        <f>IFERROR(E11/C21,0)</f>
        <v>0</v>
      </c>
      <c r="E21" s="45">
        <f>D21/24</f>
        <v>0</v>
      </c>
      <c r="F21" s="44">
        <f>E11/12</f>
        <v>0</v>
      </c>
      <c r="G21" s="308"/>
      <c r="H21" s="146"/>
    </row>
    <row r="22" spans="1:11" s="10" customFormat="1" ht="39.6" customHeight="1" x14ac:dyDescent="0.25">
      <c r="A22" s="7" t="s">
        <v>126</v>
      </c>
      <c r="B22" s="43"/>
      <c r="C22" s="16" t="s">
        <v>42</v>
      </c>
      <c r="D22" s="23" t="s">
        <v>81</v>
      </c>
      <c r="E22" s="23" t="s">
        <v>43</v>
      </c>
      <c r="F22" s="23" t="s">
        <v>44</v>
      </c>
      <c r="G22" s="308"/>
      <c r="H22" s="146"/>
    </row>
    <row r="23" spans="1:11" s="10" customFormat="1" x14ac:dyDescent="0.25">
      <c r="A23" s="7" t="s">
        <v>128</v>
      </c>
      <c r="B23" s="43"/>
      <c r="C23" s="54"/>
      <c r="D23" s="22">
        <f>IFERROR(E11/C23,0)</f>
        <v>0</v>
      </c>
      <c r="E23" s="24">
        <f>D23/24</f>
        <v>0</v>
      </c>
      <c r="F23" s="25">
        <f>E11/12</f>
        <v>0</v>
      </c>
      <c r="G23" s="309"/>
      <c r="H23" s="146"/>
    </row>
    <row r="24" spans="1:11" ht="15.6" customHeight="1" x14ac:dyDescent="0.25">
      <c r="A24" s="27"/>
      <c r="B24" s="261" t="s">
        <v>20</v>
      </c>
      <c r="C24" s="262"/>
      <c r="D24" s="261" t="s">
        <v>82</v>
      </c>
      <c r="E24" s="262"/>
      <c r="F24" s="261" t="s">
        <v>62</v>
      </c>
      <c r="G24" s="310"/>
      <c r="H24" s="295" t="s">
        <v>83</v>
      </c>
      <c r="I24" s="295" t="s">
        <v>84</v>
      </c>
    </row>
    <row r="25" spans="1:11" ht="25.5" x14ac:dyDescent="0.25">
      <c r="A25" s="34" t="s">
        <v>45</v>
      </c>
      <c r="B25" s="36" t="s">
        <v>33</v>
      </c>
      <c r="C25" s="16" t="s">
        <v>17</v>
      </c>
      <c r="D25" s="36" t="s">
        <v>33</v>
      </c>
      <c r="E25" s="16" t="s">
        <v>17</v>
      </c>
      <c r="F25" s="36" t="s">
        <v>33</v>
      </c>
      <c r="G25" s="63" t="s">
        <v>17</v>
      </c>
      <c r="H25" s="295"/>
      <c r="I25" s="295"/>
    </row>
    <row r="26" spans="1:11" ht="14.45" customHeight="1" x14ac:dyDescent="0.25">
      <c r="A26" s="147">
        <v>45108</v>
      </c>
      <c r="B26" s="28"/>
      <c r="C26" s="29"/>
      <c r="E26" s="29"/>
      <c r="F26" s="32">
        <f>IFERROR(D27/B26,0)</f>
        <v>0</v>
      </c>
      <c r="G26" s="64">
        <f t="shared" ref="G26:G37" si="1">IFERROR(E26/C26,0)</f>
        <v>0</v>
      </c>
      <c r="H26" s="271" t="s">
        <v>125</v>
      </c>
      <c r="I26" s="271"/>
    </row>
    <row r="27" spans="1:11" x14ac:dyDescent="0.25">
      <c r="A27" s="35" t="s">
        <v>27</v>
      </c>
      <c r="B27" s="28"/>
      <c r="C27" s="29"/>
      <c r="D27" s="28"/>
      <c r="E27" s="29"/>
      <c r="F27" s="32">
        <f>IFERROR(#REF!/B27,0)</f>
        <v>0</v>
      </c>
      <c r="G27" s="64">
        <f t="shared" si="1"/>
        <v>0</v>
      </c>
      <c r="H27" s="271"/>
      <c r="I27" s="271"/>
    </row>
    <row r="28" spans="1:11" x14ac:dyDescent="0.25">
      <c r="A28" s="35" t="s">
        <v>28</v>
      </c>
      <c r="B28" s="28"/>
      <c r="C28" s="29"/>
      <c r="D28" s="28"/>
      <c r="E28" s="29"/>
      <c r="F28" s="32">
        <f t="shared" ref="F28:G43" si="2">IFERROR(D28/B28,0)</f>
        <v>0</v>
      </c>
      <c r="G28" s="64">
        <f t="shared" si="1"/>
        <v>0</v>
      </c>
      <c r="H28" s="271"/>
      <c r="I28" s="271"/>
    </row>
    <row r="29" spans="1:11" x14ac:dyDescent="0.25">
      <c r="A29" s="35" t="s">
        <v>29</v>
      </c>
      <c r="B29" s="28"/>
      <c r="C29" s="29"/>
      <c r="D29" s="28"/>
      <c r="E29" s="29"/>
      <c r="F29" s="32">
        <f t="shared" si="2"/>
        <v>0</v>
      </c>
      <c r="G29" s="64">
        <f t="shared" si="1"/>
        <v>0</v>
      </c>
      <c r="H29" s="271"/>
      <c r="I29" s="271"/>
    </row>
    <row r="30" spans="1:11" x14ac:dyDescent="0.25">
      <c r="A30" s="35" t="s">
        <v>30</v>
      </c>
      <c r="B30" s="28"/>
      <c r="C30" s="29"/>
      <c r="D30" s="28"/>
      <c r="E30" s="29"/>
      <c r="F30" s="32">
        <f t="shared" si="2"/>
        <v>0</v>
      </c>
      <c r="G30" s="64">
        <f t="shared" si="1"/>
        <v>0</v>
      </c>
      <c r="H30" s="271"/>
      <c r="I30" s="271"/>
      <c r="K30" s="67"/>
    </row>
    <row r="31" spans="1:11" x14ac:dyDescent="0.25">
      <c r="A31" s="35" t="s">
        <v>31</v>
      </c>
      <c r="B31" s="28"/>
      <c r="C31" s="29"/>
      <c r="D31" s="28"/>
      <c r="E31" s="29"/>
      <c r="F31" s="32">
        <f t="shared" si="2"/>
        <v>0</v>
      </c>
      <c r="G31" s="64">
        <f t="shared" si="1"/>
        <v>0</v>
      </c>
      <c r="H31" s="271"/>
      <c r="I31" s="271"/>
      <c r="J31" s="65" t="s">
        <v>75</v>
      </c>
      <c r="K31" s="67"/>
    </row>
    <row r="32" spans="1:11" ht="14.45" customHeight="1" x14ac:dyDescent="0.25">
      <c r="A32" s="147">
        <v>45292</v>
      </c>
      <c r="B32" s="28"/>
      <c r="C32" s="29"/>
      <c r="D32" s="28"/>
      <c r="E32" s="29"/>
      <c r="F32" s="32">
        <f t="shared" si="2"/>
        <v>0</v>
      </c>
      <c r="G32" s="64">
        <f t="shared" si="1"/>
        <v>0</v>
      </c>
      <c r="H32" s="271"/>
      <c r="I32" s="271"/>
      <c r="K32" s="67"/>
    </row>
    <row r="33" spans="1:12" x14ac:dyDescent="0.25">
      <c r="A33" s="35" t="s">
        <v>21</v>
      </c>
      <c r="B33" s="28"/>
      <c r="C33" s="29"/>
      <c r="D33" s="28"/>
      <c r="E33" s="29"/>
      <c r="F33" s="32">
        <f t="shared" si="2"/>
        <v>0</v>
      </c>
      <c r="G33" s="64">
        <f t="shared" si="1"/>
        <v>0</v>
      </c>
      <c r="H33" s="271"/>
      <c r="I33" s="271"/>
      <c r="K33" s="67"/>
    </row>
    <row r="34" spans="1:12" x14ac:dyDescent="0.25">
      <c r="A34" s="35" t="s">
        <v>22</v>
      </c>
      <c r="B34" s="28"/>
      <c r="C34" s="29"/>
      <c r="D34" s="28"/>
      <c r="E34" s="29"/>
      <c r="F34" s="32">
        <f t="shared" si="2"/>
        <v>0</v>
      </c>
      <c r="G34" s="64">
        <f t="shared" si="1"/>
        <v>0</v>
      </c>
      <c r="H34" s="271"/>
      <c r="I34" s="271"/>
      <c r="K34" s="67">
        <f>SUM(B26:B35)</f>
        <v>0</v>
      </c>
    </row>
    <row r="35" spans="1:12" x14ac:dyDescent="0.25">
      <c r="A35" s="35" t="s">
        <v>23</v>
      </c>
      <c r="B35" s="28"/>
      <c r="C35" s="29"/>
      <c r="D35" s="28"/>
      <c r="E35" s="29"/>
      <c r="F35" s="32">
        <f t="shared" si="2"/>
        <v>0</v>
      </c>
      <c r="G35" s="64">
        <f t="shared" si="1"/>
        <v>0</v>
      </c>
      <c r="H35" s="271"/>
      <c r="I35" s="271"/>
      <c r="J35" s="9" t="s">
        <v>75</v>
      </c>
      <c r="K35" s="67">
        <f>B86*0.1</f>
        <v>0</v>
      </c>
    </row>
    <row r="36" spans="1:12" ht="14.45" customHeight="1" x14ac:dyDescent="0.25">
      <c r="A36" s="35" t="s">
        <v>24</v>
      </c>
      <c r="B36" s="28"/>
      <c r="C36" s="29"/>
      <c r="D36" s="28"/>
      <c r="E36" s="29"/>
      <c r="F36" s="32">
        <f t="shared" si="2"/>
        <v>0</v>
      </c>
      <c r="G36" s="64">
        <f t="shared" si="1"/>
        <v>0</v>
      </c>
      <c r="H36" s="271"/>
      <c r="I36" s="271"/>
      <c r="K36" s="67"/>
    </row>
    <row r="37" spans="1:12" x14ac:dyDescent="0.25">
      <c r="A37" s="35" t="s">
        <v>25</v>
      </c>
      <c r="B37" s="28"/>
      <c r="C37" s="29"/>
      <c r="D37" s="28"/>
      <c r="E37" s="29"/>
      <c r="F37" s="32">
        <f t="shared" si="2"/>
        <v>0</v>
      </c>
      <c r="G37" s="64">
        <f t="shared" si="1"/>
        <v>0</v>
      </c>
      <c r="H37" s="271"/>
      <c r="I37" s="271"/>
      <c r="K37" s="67"/>
    </row>
    <row r="38" spans="1:12" x14ac:dyDescent="0.25">
      <c r="A38" s="35" t="s">
        <v>26</v>
      </c>
      <c r="B38" s="28"/>
      <c r="C38" s="29"/>
      <c r="D38" s="28"/>
      <c r="E38" s="29"/>
      <c r="F38" s="32">
        <f t="shared" si="2"/>
        <v>0</v>
      </c>
      <c r="G38" s="64">
        <f t="shared" si="2"/>
        <v>0</v>
      </c>
      <c r="H38" s="271"/>
      <c r="I38" s="271"/>
      <c r="K38" s="67">
        <f>SUM(B26:B39)</f>
        <v>0</v>
      </c>
    </row>
    <row r="39" spans="1:12" x14ac:dyDescent="0.25">
      <c r="A39" s="35" t="s">
        <v>27</v>
      </c>
      <c r="B39" s="28"/>
      <c r="C39" s="29"/>
      <c r="D39" s="28"/>
      <c r="E39" s="29"/>
      <c r="F39" s="32">
        <f t="shared" si="2"/>
        <v>0</v>
      </c>
      <c r="G39" s="64">
        <f t="shared" si="2"/>
        <v>0</v>
      </c>
      <c r="H39" s="271"/>
      <c r="I39" s="271"/>
      <c r="K39" s="67">
        <f>SUM(B26:B40)</f>
        <v>0</v>
      </c>
      <c r="L39" s="67">
        <f>SUM(D26:D40)</f>
        <v>0</v>
      </c>
    </row>
    <row r="40" spans="1:12" ht="15" customHeight="1" x14ac:dyDescent="0.25">
      <c r="A40" s="35" t="s">
        <v>28</v>
      </c>
      <c r="B40" s="28"/>
      <c r="C40" s="29"/>
      <c r="D40" s="28"/>
      <c r="E40" s="29"/>
      <c r="F40" s="32">
        <f t="shared" si="2"/>
        <v>0</v>
      </c>
      <c r="G40" s="64">
        <f t="shared" si="2"/>
        <v>0</v>
      </c>
      <c r="H40" s="30" t="str">
        <f>IF(K39&gt;=K40,"Yes", "No")</f>
        <v>Yes</v>
      </c>
      <c r="I40" s="30" t="str">
        <f>IF(L39&gt;=K40,"Yes", "No")</f>
        <v>Yes</v>
      </c>
      <c r="K40" s="67">
        <f>B86*0.1</f>
        <v>0</v>
      </c>
    </row>
    <row r="41" spans="1:12" ht="14.45" customHeight="1" x14ac:dyDescent="0.25">
      <c r="A41" s="35" t="s">
        <v>29</v>
      </c>
      <c r="B41" s="28"/>
      <c r="C41" s="29"/>
      <c r="D41" s="28"/>
      <c r="E41" s="29"/>
      <c r="F41" s="32">
        <f t="shared" si="2"/>
        <v>0</v>
      </c>
      <c r="G41" s="64">
        <f t="shared" si="2"/>
        <v>0</v>
      </c>
      <c r="H41" s="271" t="s">
        <v>122</v>
      </c>
      <c r="I41" s="271"/>
      <c r="K41" s="67"/>
    </row>
    <row r="42" spans="1:12" x14ac:dyDescent="0.25">
      <c r="A42" s="35" t="s">
        <v>30</v>
      </c>
      <c r="B42" s="28"/>
      <c r="C42" s="29"/>
      <c r="D42" s="28"/>
      <c r="E42" s="29"/>
      <c r="F42" s="32">
        <f t="shared" si="2"/>
        <v>0</v>
      </c>
      <c r="G42" s="64">
        <f t="shared" si="2"/>
        <v>0</v>
      </c>
      <c r="H42" s="271"/>
      <c r="I42" s="271"/>
    </row>
    <row r="43" spans="1:12" x14ac:dyDescent="0.25">
      <c r="A43" s="35" t="s">
        <v>31</v>
      </c>
      <c r="B43" s="28"/>
      <c r="C43" s="29"/>
      <c r="D43" s="28"/>
      <c r="E43" s="29"/>
      <c r="F43" s="32">
        <f t="shared" si="2"/>
        <v>0</v>
      </c>
      <c r="G43" s="64">
        <f t="shared" si="2"/>
        <v>0</v>
      </c>
      <c r="H43" s="271"/>
      <c r="I43" s="271"/>
    </row>
    <row r="44" spans="1:12" ht="15" customHeight="1" x14ac:dyDescent="0.25">
      <c r="A44" s="147">
        <v>45658</v>
      </c>
      <c r="B44" s="28"/>
      <c r="C44" s="29"/>
      <c r="D44" s="28"/>
      <c r="E44" s="29"/>
      <c r="F44" s="32">
        <f t="shared" ref="F44:G61" si="3">IFERROR(D44/B44,0)</f>
        <v>0</v>
      </c>
      <c r="G44" s="64">
        <f t="shared" si="3"/>
        <v>0</v>
      </c>
      <c r="H44" s="271"/>
      <c r="I44" s="271"/>
      <c r="K44" s="67"/>
    </row>
    <row r="45" spans="1:12" x14ac:dyDescent="0.25">
      <c r="A45" s="35" t="s">
        <v>21</v>
      </c>
      <c r="B45" s="28"/>
      <c r="C45" s="29"/>
      <c r="D45" s="28"/>
      <c r="E45" s="29"/>
      <c r="F45" s="32">
        <f t="shared" si="3"/>
        <v>0</v>
      </c>
      <c r="G45" s="64">
        <f t="shared" si="3"/>
        <v>0</v>
      </c>
      <c r="H45" s="271"/>
      <c r="I45" s="271"/>
      <c r="K45" s="67"/>
    </row>
    <row r="46" spans="1:12" x14ac:dyDescent="0.25">
      <c r="A46" s="35" t="s">
        <v>22</v>
      </c>
      <c r="B46" s="28"/>
      <c r="C46" s="29"/>
      <c r="D46" s="28"/>
      <c r="E46" s="29"/>
      <c r="F46" s="32">
        <f t="shared" si="3"/>
        <v>0</v>
      </c>
      <c r="G46" s="64">
        <f t="shared" si="3"/>
        <v>0</v>
      </c>
      <c r="H46" s="271"/>
      <c r="I46" s="271"/>
      <c r="K46" s="67"/>
    </row>
    <row r="47" spans="1:12" x14ac:dyDescent="0.25">
      <c r="A47" s="35" t="s">
        <v>23</v>
      </c>
      <c r="B47" s="28"/>
      <c r="C47" s="29"/>
      <c r="D47" s="28"/>
      <c r="E47" s="29"/>
      <c r="F47" s="32">
        <f t="shared" si="3"/>
        <v>0</v>
      </c>
      <c r="G47" s="64">
        <f t="shared" si="3"/>
        <v>0</v>
      </c>
      <c r="H47" s="271"/>
      <c r="I47" s="271"/>
      <c r="K47" s="67"/>
    </row>
    <row r="48" spans="1:12" ht="15" customHeight="1" x14ac:dyDescent="0.25">
      <c r="A48" s="35" t="s">
        <v>24</v>
      </c>
      <c r="B48" s="28"/>
      <c r="C48" s="29"/>
      <c r="D48" s="28" t="s">
        <v>75</v>
      </c>
      <c r="E48" s="29"/>
      <c r="F48" s="32">
        <f t="shared" si="3"/>
        <v>0</v>
      </c>
      <c r="G48" s="64">
        <f t="shared" si="3"/>
        <v>0</v>
      </c>
      <c r="H48" s="271"/>
      <c r="I48" s="271"/>
      <c r="K48" s="67">
        <f>SUM(B26:B49)</f>
        <v>0</v>
      </c>
      <c r="L48" s="67">
        <f>SUM(D26:D49)</f>
        <v>0</v>
      </c>
    </row>
    <row r="49" spans="1:12" x14ac:dyDescent="0.25">
      <c r="A49" s="35" t="s">
        <v>25</v>
      </c>
      <c r="B49" s="28"/>
      <c r="C49" s="29"/>
      <c r="D49" s="28"/>
      <c r="E49" s="29"/>
      <c r="F49" s="32">
        <f t="shared" si="3"/>
        <v>0</v>
      </c>
      <c r="G49" s="64">
        <f t="shared" si="3"/>
        <v>0</v>
      </c>
      <c r="H49" s="30" t="str">
        <f>IF(K48&gt;=K49,"Yes", "No")</f>
        <v>Yes</v>
      </c>
      <c r="I49" s="30" t="str">
        <f>IF(L48&gt;=K49,"Yes", "No")</f>
        <v>Yes</v>
      </c>
      <c r="K49" s="67">
        <f>B86*0.25</f>
        <v>0</v>
      </c>
    </row>
    <row r="50" spans="1:12" x14ac:dyDescent="0.25">
      <c r="A50" s="35" t="s">
        <v>26</v>
      </c>
      <c r="B50" s="28"/>
      <c r="C50" s="29"/>
      <c r="D50" s="28"/>
      <c r="E50" s="29"/>
      <c r="F50" s="32">
        <f t="shared" si="3"/>
        <v>0</v>
      </c>
      <c r="G50" s="64">
        <f t="shared" si="3"/>
        <v>0</v>
      </c>
      <c r="H50" s="271" t="s">
        <v>123</v>
      </c>
      <c r="I50" s="271"/>
      <c r="K50" s="67"/>
    </row>
    <row r="51" spans="1:12" x14ac:dyDescent="0.25">
      <c r="A51" s="35" t="s">
        <v>27</v>
      </c>
      <c r="B51" s="28"/>
      <c r="C51" s="29"/>
      <c r="D51" s="28"/>
      <c r="E51" s="29"/>
      <c r="F51" s="32">
        <f t="shared" si="3"/>
        <v>0</v>
      </c>
      <c r="G51" s="64">
        <f t="shared" si="3"/>
        <v>0</v>
      </c>
      <c r="H51" s="271"/>
      <c r="I51" s="271"/>
      <c r="K51" s="67"/>
    </row>
    <row r="52" spans="1:12" x14ac:dyDescent="0.25">
      <c r="A52" s="35" t="s">
        <v>28</v>
      </c>
      <c r="B52" s="28"/>
      <c r="C52" s="29"/>
      <c r="D52" s="28"/>
      <c r="E52" s="29"/>
      <c r="F52" s="32">
        <f t="shared" si="3"/>
        <v>0</v>
      </c>
      <c r="G52" s="64">
        <f t="shared" si="3"/>
        <v>0</v>
      </c>
      <c r="H52" s="271"/>
      <c r="I52" s="271"/>
      <c r="K52" s="67"/>
    </row>
    <row r="53" spans="1:12" ht="14.45" customHeight="1" x14ac:dyDescent="0.25">
      <c r="A53" s="35" t="s">
        <v>29</v>
      </c>
      <c r="B53" s="28"/>
      <c r="C53" s="29"/>
      <c r="D53" s="28"/>
      <c r="E53" s="29"/>
      <c r="F53" s="32">
        <f t="shared" si="3"/>
        <v>0</v>
      </c>
      <c r="G53" s="64">
        <f t="shared" si="3"/>
        <v>0</v>
      </c>
      <c r="H53" s="271"/>
      <c r="I53" s="271"/>
      <c r="K53" s="67"/>
      <c r="L53" s="67"/>
    </row>
    <row r="54" spans="1:12" x14ac:dyDescent="0.25">
      <c r="A54" s="35" t="s">
        <v>30</v>
      </c>
      <c r="B54" s="28"/>
      <c r="C54" s="29"/>
      <c r="D54" s="28"/>
      <c r="E54" s="29"/>
      <c r="F54" s="32">
        <f t="shared" si="3"/>
        <v>0</v>
      </c>
      <c r="G54" s="64">
        <f t="shared" si="3"/>
        <v>0</v>
      </c>
      <c r="H54" s="271"/>
      <c r="I54" s="271"/>
      <c r="K54" s="67"/>
    </row>
    <row r="55" spans="1:12" ht="15" customHeight="1" x14ac:dyDescent="0.25">
      <c r="A55" s="35" t="s">
        <v>31</v>
      </c>
      <c r="B55" s="28"/>
      <c r="C55" s="29"/>
      <c r="D55" s="28"/>
      <c r="E55" s="29"/>
      <c r="F55" s="32">
        <f t="shared" si="3"/>
        <v>0</v>
      </c>
      <c r="G55" s="64">
        <f t="shared" si="3"/>
        <v>0</v>
      </c>
      <c r="H55" s="271"/>
      <c r="I55" s="271"/>
      <c r="K55" s="67"/>
    </row>
    <row r="56" spans="1:12" x14ac:dyDescent="0.25">
      <c r="A56" s="147">
        <v>46023</v>
      </c>
      <c r="B56" s="28"/>
      <c r="C56" s="29"/>
      <c r="D56" s="28"/>
      <c r="E56" s="29"/>
      <c r="F56" s="32">
        <f t="shared" si="3"/>
        <v>0</v>
      </c>
      <c r="G56" s="64">
        <f t="shared" si="3"/>
        <v>0</v>
      </c>
      <c r="H56" s="271"/>
      <c r="I56" s="271"/>
      <c r="K56" s="67"/>
    </row>
    <row r="57" spans="1:12" x14ac:dyDescent="0.25">
      <c r="A57" s="35" t="s">
        <v>21</v>
      </c>
      <c r="B57" s="28"/>
      <c r="C57" s="29"/>
      <c r="D57" s="28"/>
      <c r="E57" s="29"/>
      <c r="F57" s="32">
        <f t="shared" si="3"/>
        <v>0</v>
      </c>
      <c r="G57" s="64">
        <f t="shared" si="3"/>
        <v>0</v>
      </c>
      <c r="H57" s="271"/>
      <c r="I57" s="271"/>
      <c r="K57" s="67"/>
    </row>
    <row r="58" spans="1:12" x14ac:dyDescent="0.25">
      <c r="A58" s="35" t="s">
        <v>22</v>
      </c>
      <c r="B58" s="28"/>
      <c r="C58" s="29"/>
      <c r="D58" s="28"/>
      <c r="E58" s="29"/>
      <c r="F58" s="32">
        <f t="shared" si="3"/>
        <v>0</v>
      </c>
      <c r="G58" s="64">
        <f t="shared" si="3"/>
        <v>0</v>
      </c>
      <c r="H58" s="271"/>
      <c r="I58" s="271"/>
    </row>
    <row r="59" spans="1:12" x14ac:dyDescent="0.25">
      <c r="A59" s="35" t="s">
        <v>23</v>
      </c>
      <c r="B59" s="28"/>
      <c r="C59" s="29"/>
      <c r="D59" s="28"/>
      <c r="E59" s="29"/>
      <c r="F59" s="32">
        <f t="shared" si="3"/>
        <v>0</v>
      </c>
      <c r="G59" s="64">
        <f t="shared" si="3"/>
        <v>0</v>
      </c>
      <c r="H59" s="271"/>
      <c r="I59" s="271"/>
    </row>
    <row r="60" spans="1:12" x14ac:dyDescent="0.25">
      <c r="A60" s="35" t="s">
        <v>24</v>
      </c>
      <c r="B60" s="28"/>
      <c r="C60" s="29"/>
      <c r="D60" s="28" t="s">
        <v>75</v>
      </c>
      <c r="E60" s="29"/>
      <c r="F60" s="32">
        <f t="shared" si="3"/>
        <v>0</v>
      </c>
      <c r="G60" s="64">
        <f t="shared" si="3"/>
        <v>0</v>
      </c>
      <c r="H60" s="271"/>
      <c r="I60" s="271"/>
      <c r="K60" s="67">
        <f>SUM(B26:B61)</f>
        <v>0</v>
      </c>
      <c r="L60" s="67">
        <f>SUM(D26:D61)</f>
        <v>0</v>
      </c>
    </row>
    <row r="61" spans="1:12" x14ac:dyDescent="0.25">
      <c r="A61" s="35" t="s">
        <v>25</v>
      </c>
      <c r="B61" s="28"/>
      <c r="C61" s="29"/>
      <c r="D61" s="28"/>
      <c r="E61" s="29"/>
      <c r="F61" s="32">
        <f t="shared" si="3"/>
        <v>0</v>
      </c>
      <c r="G61" s="64">
        <f t="shared" si="3"/>
        <v>0</v>
      </c>
      <c r="H61" s="30" t="str">
        <f>IF(K60&gt;=K61,"Yes", "No")</f>
        <v>Yes</v>
      </c>
      <c r="I61" s="30" t="str">
        <f>IF(L60&gt;=K61,"Yes", "No")</f>
        <v>Yes</v>
      </c>
      <c r="K61" s="67">
        <f>B86*0.5</f>
        <v>0</v>
      </c>
    </row>
    <row r="62" spans="1:12" x14ac:dyDescent="0.25">
      <c r="A62" s="35" t="s">
        <v>26</v>
      </c>
      <c r="B62" s="28"/>
      <c r="C62" s="29"/>
      <c r="D62" s="28"/>
      <c r="E62" s="29"/>
      <c r="F62" s="32">
        <f t="shared" ref="F62:F73" si="4">IFERROR(D62/B62,0)</f>
        <v>0</v>
      </c>
      <c r="G62" s="64">
        <f t="shared" ref="G62:G73" si="5">IFERROR(E62/C62,0)</f>
        <v>0</v>
      </c>
      <c r="H62" s="271" t="s">
        <v>124</v>
      </c>
      <c r="I62" s="271"/>
      <c r="K62" s="67"/>
    </row>
    <row r="63" spans="1:12" x14ac:dyDescent="0.25">
      <c r="A63" s="35" t="s">
        <v>27</v>
      </c>
      <c r="B63" s="28"/>
      <c r="C63" s="29"/>
      <c r="D63" s="28"/>
      <c r="E63" s="29"/>
      <c r="F63" s="32">
        <f t="shared" si="4"/>
        <v>0</v>
      </c>
      <c r="G63" s="64">
        <f t="shared" si="5"/>
        <v>0</v>
      </c>
      <c r="H63" s="271"/>
      <c r="I63" s="271"/>
      <c r="K63" s="67"/>
    </row>
    <row r="64" spans="1:12" x14ac:dyDescent="0.25">
      <c r="A64" s="35" t="s">
        <v>28</v>
      </c>
      <c r="B64" s="28"/>
      <c r="C64" s="29"/>
      <c r="D64" s="28"/>
      <c r="E64" s="29"/>
      <c r="F64" s="32">
        <f t="shared" si="4"/>
        <v>0</v>
      </c>
      <c r="G64" s="64">
        <f t="shared" si="5"/>
        <v>0</v>
      </c>
      <c r="H64" s="271"/>
      <c r="I64" s="271"/>
      <c r="K64" s="67"/>
    </row>
    <row r="65" spans="1:12" ht="14.45" customHeight="1" x14ac:dyDescent="0.25">
      <c r="A65" s="35" t="s">
        <v>29</v>
      </c>
      <c r="B65" s="28"/>
      <c r="C65" s="29"/>
      <c r="D65" s="28"/>
      <c r="E65" s="29"/>
      <c r="F65" s="32">
        <f t="shared" si="4"/>
        <v>0</v>
      </c>
      <c r="G65" s="64">
        <f t="shared" si="5"/>
        <v>0</v>
      </c>
      <c r="H65" s="271"/>
      <c r="I65" s="271"/>
      <c r="K65" s="67"/>
    </row>
    <row r="66" spans="1:12" x14ac:dyDescent="0.25">
      <c r="A66" s="35" t="s">
        <v>30</v>
      </c>
      <c r="B66" s="28"/>
      <c r="C66" s="29"/>
      <c r="D66" s="28"/>
      <c r="E66" s="29"/>
      <c r="F66" s="32">
        <f t="shared" si="4"/>
        <v>0</v>
      </c>
      <c r="G66" s="64">
        <f t="shared" si="5"/>
        <v>0</v>
      </c>
      <c r="H66" s="271"/>
      <c r="I66" s="271"/>
      <c r="K66" s="67"/>
    </row>
    <row r="67" spans="1:12" x14ac:dyDescent="0.25">
      <c r="A67" s="35" t="s">
        <v>31</v>
      </c>
      <c r="B67" s="28"/>
      <c r="C67" s="29"/>
      <c r="D67" s="28"/>
      <c r="E67" s="29"/>
      <c r="F67" s="32">
        <f t="shared" si="4"/>
        <v>0</v>
      </c>
      <c r="G67" s="64">
        <f t="shared" si="5"/>
        <v>0</v>
      </c>
      <c r="H67" s="271"/>
      <c r="I67" s="271"/>
      <c r="K67" s="67"/>
      <c r="L67" s="67"/>
    </row>
    <row r="68" spans="1:12" x14ac:dyDescent="0.25">
      <c r="A68" s="147">
        <v>46388</v>
      </c>
      <c r="B68" s="28"/>
      <c r="C68" s="29"/>
      <c r="D68" s="28"/>
      <c r="E68" s="29"/>
      <c r="F68" s="32">
        <f t="shared" si="4"/>
        <v>0</v>
      </c>
      <c r="G68" s="64">
        <f t="shared" si="5"/>
        <v>0</v>
      </c>
      <c r="H68" s="271"/>
      <c r="I68" s="271"/>
      <c r="K68" s="67"/>
    </row>
    <row r="69" spans="1:12" ht="15" customHeight="1" x14ac:dyDescent="0.25">
      <c r="A69" s="35" t="s">
        <v>21</v>
      </c>
      <c r="B69" s="28"/>
      <c r="C69" s="29"/>
      <c r="D69" s="28"/>
      <c r="E69" s="29"/>
      <c r="F69" s="32">
        <f t="shared" si="4"/>
        <v>0</v>
      </c>
      <c r="G69" s="64">
        <f t="shared" si="5"/>
        <v>0</v>
      </c>
      <c r="H69" s="271"/>
      <c r="I69" s="271"/>
      <c r="K69" s="67"/>
    </row>
    <row r="70" spans="1:12" x14ac:dyDescent="0.25">
      <c r="A70" s="35" t="s">
        <v>22</v>
      </c>
      <c r="B70" s="28"/>
      <c r="C70" s="29"/>
      <c r="D70" s="28"/>
      <c r="E70" s="29"/>
      <c r="F70" s="32">
        <f t="shared" si="4"/>
        <v>0</v>
      </c>
      <c r="G70" s="64">
        <f t="shared" si="5"/>
        <v>0</v>
      </c>
      <c r="H70" s="271"/>
      <c r="I70" s="271"/>
    </row>
    <row r="71" spans="1:12" x14ac:dyDescent="0.25">
      <c r="A71" s="35" t="s">
        <v>23</v>
      </c>
      <c r="B71" s="28"/>
      <c r="C71" s="29"/>
      <c r="D71" s="28"/>
      <c r="E71" s="29"/>
      <c r="F71" s="32">
        <f t="shared" si="4"/>
        <v>0</v>
      </c>
      <c r="G71" s="64">
        <f t="shared" si="5"/>
        <v>0</v>
      </c>
      <c r="H71" s="271"/>
      <c r="I71" s="271"/>
    </row>
    <row r="72" spans="1:12" x14ac:dyDescent="0.25">
      <c r="A72" s="35" t="s">
        <v>24</v>
      </c>
      <c r="B72" s="28"/>
      <c r="C72" s="29"/>
      <c r="D72" s="28" t="s">
        <v>75</v>
      </c>
      <c r="E72" s="29"/>
      <c r="F72" s="32">
        <f t="shared" si="4"/>
        <v>0</v>
      </c>
      <c r="G72" s="64">
        <f t="shared" si="5"/>
        <v>0</v>
      </c>
      <c r="H72" s="271"/>
      <c r="I72" s="271"/>
      <c r="K72" s="67">
        <f>SUM(B26:B73)</f>
        <v>0</v>
      </c>
      <c r="L72" s="67">
        <f>SUM(D26:D73)</f>
        <v>0</v>
      </c>
    </row>
    <row r="73" spans="1:12" x14ac:dyDescent="0.25">
      <c r="A73" s="35" t="s">
        <v>25</v>
      </c>
      <c r="B73" s="28"/>
      <c r="C73" s="29"/>
      <c r="D73" s="28"/>
      <c r="E73" s="29"/>
      <c r="F73" s="32">
        <f t="shared" si="4"/>
        <v>0</v>
      </c>
      <c r="G73" s="64">
        <f t="shared" si="5"/>
        <v>0</v>
      </c>
      <c r="H73" s="30" t="str">
        <f>IF(K72&gt;=K73,"Yes", "No")</f>
        <v>Yes</v>
      </c>
      <c r="I73" s="30" t="str">
        <f>IF(L72&gt;=K73,"Yes", "No")</f>
        <v>Yes</v>
      </c>
      <c r="K73" s="67">
        <f>B86*0.8</f>
        <v>0</v>
      </c>
    </row>
    <row r="74" spans="1:12" x14ac:dyDescent="0.25">
      <c r="A74" s="35" t="s">
        <v>26</v>
      </c>
      <c r="B74" s="28"/>
      <c r="C74" s="29"/>
      <c r="D74" s="28"/>
      <c r="E74" s="29"/>
      <c r="F74" s="32">
        <f t="shared" ref="F74:F85" si="6">IFERROR(D74/B74,0)</f>
        <v>0</v>
      </c>
      <c r="G74" s="32">
        <f t="shared" ref="G74:G85" si="7">IFERROR(E74/C74,0)</f>
        <v>0</v>
      </c>
      <c r="H74" s="161"/>
      <c r="I74" s="161"/>
      <c r="K74" s="67"/>
    </row>
    <row r="75" spans="1:12" x14ac:dyDescent="0.25">
      <c r="A75" s="35" t="s">
        <v>27</v>
      </c>
      <c r="B75" s="28"/>
      <c r="C75" s="29"/>
      <c r="D75" s="28"/>
      <c r="E75" s="29"/>
      <c r="F75" s="32">
        <f t="shared" si="6"/>
        <v>0</v>
      </c>
      <c r="G75" s="32">
        <f t="shared" si="7"/>
        <v>0</v>
      </c>
      <c r="H75" s="161"/>
      <c r="I75" s="161"/>
      <c r="K75" s="67"/>
    </row>
    <row r="76" spans="1:12" x14ac:dyDescent="0.25">
      <c r="A76" s="35" t="s">
        <v>28</v>
      </c>
      <c r="B76" s="28"/>
      <c r="C76" s="29"/>
      <c r="D76" s="28"/>
      <c r="E76" s="29"/>
      <c r="F76" s="32">
        <f t="shared" si="6"/>
        <v>0</v>
      </c>
      <c r="G76" s="32">
        <f t="shared" si="7"/>
        <v>0</v>
      </c>
      <c r="H76" s="161"/>
      <c r="I76" s="161"/>
      <c r="K76" s="67"/>
    </row>
    <row r="77" spans="1:12" ht="14.45" customHeight="1" x14ac:dyDescent="0.25">
      <c r="A77" s="35" t="s">
        <v>29</v>
      </c>
      <c r="B77" s="28"/>
      <c r="C77" s="29"/>
      <c r="D77" s="28"/>
      <c r="E77" s="29"/>
      <c r="F77" s="32">
        <f t="shared" si="6"/>
        <v>0</v>
      </c>
      <c r="G77" s="32">
        <f t="shared" si="7"/>
        <v>0</v>
      </c>
      <c r="H77" s="161"/>
      <c r="I77" s="161"/>
      <c r="K77" s="67"/>
    </row>
    <row r="78" spans="1:12" x14ac:dyDescent="0.25">
      <c r="A78" s="35" t="s">
        <v>30</v>
      </c>
      <c r="B78" s="28"/>
      <c r="C78" s="29"/>
      <c r="D78" s="28"/>
      <c r="E78" s="29"/>
      <c r="F78" s="32">
        <f t="shared" si="6"/>
        <v>0</v>
      </c>
      <c r="G78" s="32">
        <f t="shared" si="7"/>
        <v>0</v>
      </c>
      <c r="H78" s="161"/>
      <c r="I78" s="161"/>
      <c r="K78" s="67"/>
    </row>
    <row r="79" spans="1:12" x14ac:dyDescent="0.25">
      <c r="A79" s="35" t="s">
        <v>31</v>
      </c>
      <c r="B79" s="28"/>
      <c r="C79" s="29"/>
      <c r="D79" s="28"/>
      <c r="E79" s="29"/>
      <c r="F79" s="32">
        <f t="shared" si="6"/>
        <v>0</v>
      </c>
      <c r="G79" s="32">
        <f t="shared" si="7"/>
        <v>0</v>
      </c>
      <c r="H79" s="161"/>
      <c r="I79" s="161"/>
      <c r="K79" s="67"/>
    </row>
    <row r="80" spans="1:12" x14ac:dyDescent="0.25">
      <c r="A80" s="147">
        <v>46753</v>
      </c>
      <c r="B80" s="28"/>
      <c r="C80" s="29"/>
      <c r="D80" s="28"/>
      <c r="E80" s="29"/>
      <c r="F80" s="32">
        <f t="shared" si="6"/>
        <v>0</v>
      </c>
      <c r="G80" s="32">
        <f t="shared" si="7"/>
        <v>0</v>
      </c>
      <c r="H80" s="161"/>
      <c r="I80" s="161"/>
      <c r="K80" s="67"/>
    </row>
    <row r="81" spans="1:12" x14ac:dyDescent="0.25">
      <c r="A81" s="35" t="s">
        <v>21</v>
      </c>
      <c r="B81" s="28"/>
      <c r="C81" s="29"/>
      <c r="D81" s="28"/>
      <c r="E81" s="29"/>
      <c r="F81" s="32">
        <f t="shared" si="6"/>
        <v>0</v>
      </c>
      <c r="G81" s="32">
        <f t="shared" si="7"/>
        <v>0</v>
      </c>
      <c r="H81" s="161"/>
      <c r="I81" s="161"/>
      <c r="K81" s="67"/>
    </row>
    <row r="82" spans="1:12" x14ac:dyDescent="0.25">
      <c r="A82" s="35" t="s">
        <v>22</v>
      </c>
      <c r="B82" s="28"/>
      <c r="C82" s="29"/>
      <c r="D82" s="28"/>
      <c r="E82" s="29"/>
      <c r="F82" s="32">
        <f t="shared" si="6"/>
        <v>0</v>
      </c>
      <c r="G82" s="32">
        <f t="shared" si="7"/>
        <v>0</v>
      </c>
      <c r="H82" s="161"/>
      <c r="I82" s="161"/>
      <c r="K82" s="67"/>
      <c r="L82" s="67"/>
    </row>
    <row r="83" spans="1:12" x14ac:dyDescent="0.25">
      <c r="A83" s="35" t="s">
        <v>23</v>
      </c>
      <c r="B83" s="28"/>
      <c r="C83" s="29"/>
      <c r="D83" s="28"/>
      <c r="E83" s="29"/>
      <c r="F83" s="32">
        <f t="shared" si="6"/>
        <v>0</v>
      </c>
      <c r="G83" s="32">
        <f t="shared" si="7"/>
        <v>0</v>
      </c>
      <c r="K83" s="67"/>
    </row>
    <row r="84" spans="1:12" x14ac:dyDescent="0.25">
      <c r="A84" s="35" t="s">
        <v>24</v>
      </c>
      <c r="B84" s="28"/>
      <c r="C84" s="29"/>
      <c r="D84" s="28" t="s">
        <v>75</v>
      </c>
      <c r="E84" s="29"/>
      <c r="F84" s="32">
        <f t="shared" si="6"/>
        <v>0</v>
      </c>
      <c r="G84" s="32">
        <f t="shared" si="7"/>
        <v>0</v>
      </c>
      <c r="H84" s="59"/>
    </row>
    <row r="85" spans="1:12" x14ac:dyDescent="0.25">
      <c r="A85" s="35" t="s">
        <v>25</v>
      </c>
      <c r="B85" s="28"/>
      <c r="C85" s="29"/>
      <c r="D85" s="28"/>
      <c r="E85" s="29"/>
      <c r="F85" s="32">
        <f t="shared" si="6"/>
        <v>0</v>
      </c>
      <c r="G85" s="32">
        <f t="shared" si="7"/>
        <v>0</v>
      </c>
      <c r="H85" s="59"/>
    </row>
    <row r="86" spans="1:12" x14ac:dyDescent="0.25">
      <c r="A86" s="35" t="s">
        <v>32</v>
      </c>
      <c r="B86" s="30">
        <f>SUM(B26:B85)</f>
        <v>0</v>
      </c>
      <c r="C86" s="31">
        <f>SUM(C26:C85)</f>
        <v>0</v>
      </c>
      <c r="D86" s="30">
        <f>SUM(D26:D85)</f>
        <v>0</v>
      </c>
      <c r="E86" s="31">
        <f>SUM(E26:E85)</f>
        <v>0</v>
      </c>
      <c r="F86" s="32">
        <f>IFERROR(D86/B86,0)</f>
        <v>0</v>
      </c>
      <c r="G86" s="32">
        <f>IFERROR(E86/C86,0)</f>
        <v>0</v>
      </c>
      <c r="H86" s="59"/>
    </row>
    <row r="87" spans="1:12" x14ac:dyDescent="0.25">
      <c r="A87" s="35" t="s">
        <v>35</v>
      </c>
      <c r="B87" s="30"/>
      <c r="C87" s="32">
        <f>IFERROR(C86/E11,0)</f>
        <v>0</v>
      </c>
      <c r="D87" s="30"/>
      <c r="E87" s="32">
        <f>IFERROR(E86/E11,0)</f>
        <v>0</v>
      </c>
      <c r="F87" s="30"/>
      <c r="G87" s="30"/>
      <c r="H87" s="59"/>
    </row>
    <row r="88" spans="1:12" s="10" customFormat="1" ht="25.5" customHeight="1" x14ac:dyDescent="0.25">
      <c r="A88" s="273" t="s">
        <v>13</v>
      </c>
      <c r="B88" s="274"/>
      <c r="C88" s="274"/>
      <c r="D88" s="274"/>
      <c r="E88" s="274"/>
      <c r="F88" s="274"/>
      <c r="G88" s="275"/>
      <c r="H88" s="59"/>
    </row>
    <row r="89" spans="1:12" s="10" customFormat="1" ht="67.5" customHeight="1" x14ac:dyDescent="0.25">
      <c r="A89" s="276" t="s">
        <v>63</v>
      </c>
      <c r="B89" s="277"/>
      <c r="C89" s="277"/>
      <c r="D89" s="277"/>
      <c r="E89" s="277"/>
      <c r="F89" s="277"/>
      <c r="G89" s="278"/>
      <c r="H89" s="59"/>
    </row>
    <row r="90" spans="1:12" x14ac:dyDescent="0.2">
      <c r="A90" s="209" t="s">
        <v>79</v>
      </c>
      <c r="B90" s="210"/>
      <c r="C90" s="210"/>
      <c r="D90" s="210"/>
      <c r="E90" s="210"/>
      <c r="F90" s="210"/>
      <c r="G90" s="211"/>
      <c r="H90" s="60"/>
    </row>
    <row r="91" spans="1:12" x14ac:dyDescent="0.2">
      <c r="A91" s="212" t="s">
        <v>72</v>
      </c>
      <c r="B91" s="279"/>
      <c r="C91" s="279"/>
      <c r="D91" s="279"/>
      <c r="E91" s="279"/>
      <c r="F91" s="279"/>
      <c r="G91" s="214"/>
      <c r="H91" s="60"/>
    </row>
    <row r="92" spans="1:12" x14ac:dyDescent="0.2">
      <c r="A92" s="280" t="s">
        <v>73</v>
      </c>
      <c r="B92" s="281"/>
      <c r="C92" s="281"/>
      <c r="D92" s="281"/>
      <c r="E92" s="281"/>
      <c r="F92" s="281"/>
      <c r="G92" s="282"/>
      <c r="H92" s="60"/>
    </row>
    <row r="93" spans="1:12" x14ac:dyDescent="0.2">
      <c r="A93" s="218" t="s">
        <v>76</v>
      </c>
      <c r="B93" s="272"/>
      <c r="C93" s="272"/>
      <c r="D93" s="272"/>
      <c r="E93" s="272"/>
      <c r="F93" s="272"/>
      <c r="G93" s="220"/>
      <c r="H93" s="60"/>
    </row>
    <row r="94" spans="1:12" ht="14.45" customHeight="1" x14ac:dyDescent="0.2">
      <c r="A94" s="221" t="s">
        <v>77</v>
      </c>
      <c r="B94" s="283"/>
      <c r="C94" s="283"/>
      <c r="D94" s="283"/>
      <c r="E94" s="283"/>
      <c r="F94" s="283"/>
      <c r="G94" s="284"/>
      <c r="H94" s="60"/>
    </row>
    <row r="95" spans="1:12" ht="14.45" customHeight="1" x14ac:dyDescent="0.2">
      <c r="A95" s="144"/>
      <c r="B95" s="145"/>
      <c r="C95" s="145"/>
      <c r="D95" s="145"/>
      <c r="E95" s="145"/>
      <c r="F95" s="145"/>
      <c r="G95" s="149"/>
      <c r="H95" s="60"/>
    </row>
    <row r="96" spans="1:12" ht="14.45" customHeight="1" x14ac:dyDescent="0.25">
      <c r="A96" s="218" t="s">
        <v>78</v>
      </c>
      <c r="B96" s="272"/>
      <c r="C96" s="272"/>
      <c r="D96" s="272"/>
      <c r="E96" s="272"/>
      <c r="F96" s="272"/>
      <c r="G96" s="220"/>
      <c r="H96" s="60"/>
    </row>
    <row r="97" spans="1:8" ht="14.45" customHeight="1" x14ac:dyDescent="0.25">
      <c r="A97" s="218"/>
      <c r="B97" s="272"/>
      <c r="C97" s="272"/>
      <c r="D97" s="272"/>
      <c r="E97" s="272"/>
      <c r="F97" s="272"/>
      <c r="G97" s="220"/>
      <c r="H97" s="60"/>
    </row>
    <row r="98" spans="1:8" x14ac:dyDescent="0.25">
      <c r="A98" s="56"/>
      <c r="B98" s="57"/>
      <c r="C98" s="57"/>
      <c r="D98" s="57"/>
      <c r="E98" s="57"/>
      <c r="F98" s="57"/>
      <c r="G98" s="58"/>
      <c r="H98" s="59"/>
    </row>
    <row r="99" spans="1:8" ht="14.45" customHeight="1" x14ac:dyDescent="0.25">
      <c r="A99" s="285" t="s">
        <v>65</v>
      </c>
      <c r="B99" s="286"/>
      <c r="C99" s="286"/>
      <c r="D99" s="287"/>
      <c r="E99" s="291" t="s">
        <v>66</v>
      </c>
      <c r="F99" s="230" t="s">
        <v>67</v>
      </c>
      <c r="G99" s="293"/>
      <c r="H99" s="148"/>
    </row>
    <row r="100" spans="1:8" x14ac:dyDescent="0.25">
      <c r="A100" s="288"/>
      <c r="B100" s="289"/>
      <c r="C100" s="289"/>
      <c r="D100" s="290"/>
      <c r="E100" s="292"/>
      <c r="F100" s="266"/>
      <c r="G100" s="294"/>
      <c r="H100" s="148"/>
    </row>
  </sheetData>
  <dataConsolidate/>
  <mergeCells count="32">
    <mergeCell ref="A19:G19"/>
    <mergeCell ref="G20:G23"/>
    <mergeCell ref="B24:C24"/>
    <mergeCell ref="D24:E24"/>
    <mergeCell ref="F24:G24"/>
    <mergeCell ref="A94:G94"/>
    <mergeCell ref="A99:D100"/>
    <mergeCell ref="E99:E100"/>
    <mergeCell ref="A96:G97"/>
    <mergeCell ref="F99:G100"/>
    <mergeCell ref="A93:G93"/>
    <mergeCell ref="A88:G88"/>
    <mergeCell ref="A89:G89"/>
    <mergeCell ref="A90:G90"/>
    <mergeCell ref="A91:G91"/>
    <mergeCell ref="A92:G92"/>
    <mergeCell ref="A2:F2"/>
    <mergeCell ref="H26:I39"/>
    <mergeCell ref="H41:I48"/>
    <mergeCell ref="H50:I60"/>
    <mergeCell ref="H62:I72"/>
    <mergeCell ref="I24:I25"/>
    <mergeCell ref="H24:H25"/>
    <mergeCell ref="A3:G3"/>
    <mergeCell ref="H3:H9"/>
    <mergeCell ref="A4:G4"/>
    <mergeCell ref="A5:G5"/>
    <mergeCell ref="A6:G6"/>
    <mergeCell ref="C7:G7"/>
    <mergeCell ref="A9:G9"/>
    <mergeCell ref="A15:G15"/>
    <mergeCell ref="G16:G18"/>
  </mergeCells>
  <conditionalFormatting sqref="B86">
    <cfRule type="cellIs" dxfId="18" priority="40" operator="equal">
      <formula>0</formula>
    </cfRule>
    <cfRule type="cellIs" dxfId="17" priority="41" operator="notBetween">
      <formula>$D$23</formula>
      <formula>$D$21</formula>
    </cfRule>
    <cfRule type="cellIs" dxfId="16" priority="42" operator="between">
      <formula>$D$23</formula>
      <formula>$D$21</formula>
    </cfRule>
  </conditionalFormatting>
  <conditionalFormatting sqref="D86">
    <cfRule type="cellIs" dxfId="15" priority="1" operator="equal">
      <formula>0</formula>
    </cfRule>
    <cfRule type="cellIs" dxfId="14" priority="2" operator="notBetween">
      <formula>$D$23</formula>
      <formula>$D$21</formula>
    </cfRule>
    <cfRule type="cellIs" dxfId="13" priority="3" operator="between">
      <formula>$D$23</formula>
      <formula>$D$21</formula>
    </cfRule>
  </conditionalFormatting>
  <conditionalFormatting sqref="H62">
    <cfRule type="containsText" dxfId="12" priority="28" operator="containsText" text="Yes">
      <formula>NOT(ISERROR(SEARCH("Yes",H62)))</formula>
    </cfRule>
    <cfRule type="containsText" dxfId="11" priority="29" operator="containsText" text="No">
      <formula>NOT(ISERROR(SEARCH("No",H62)))</formula>
    </cfRule>
  </conditionalFormatting>
  <conditionalFormatting sqref="H40:I40">
    <cfRule type="containsText" dxfId="10" priority="10" operator="containsText" text="Yes">
      <formula>NOT(ISERROR(SEARCH("Yes",H40)))</formula>
    </cfRule>
    <cfRule type="containsText" dxfId="9" priority="11" operator="containsText" text="No">
      <formula>NOT(ISERROR(SEARCH("No",H40)))</formula>
    </cfRule>
  </conditionalFormatting>
  <conditionalFormatting sqref="H49:I49">
    <cfRule type="containsText" dxfId="8" priority="8" operator="containsText" text="Yes">
      <formula>NOT(ISERROR(SEARCH("Yes",H49)))</formula>
    </cfRule>
    <cfRule type="containsText" dxfId="7" priority="9" operator="containsText" text="No">
      <formula>NOT(ISERROR(SEARCH("No",H49)))</formula>
    </cfRule>
  </conditionalFormatting>
  <conditionalFormatting sqref="H61:I61">
    <cfRule type="containsText" dxfId="6" priority="6" operator="containsText" text="Yes">
      <formula>NOT(ISERROR(SEARCH("Yes",H61)))</formula>
    </cfRule>
    <cfRule type="containsText" dxfId="5" priority="7" operator="containsText" text="No">
      <formula>NOT(ISERROR(SEARCH("No",H61)))</formula>
    </cfRule>
  </conditionalFormatting>
  <conditionalFormatting sqref="H73:I73">
    <cfRule type="containsText" dxfId="4" priority="4" operator="containsText" text="Yes">
      <formula>NOT(ISERROR(SEARCH("Yes",H73)))</formula>
    </cfRule>
    <cfRule type="containsText" dxfId="3" priority="5" operator="containsText" text="No">
      <formula>NOT(ISERROR(SEARCH("No",H73)))</formula>
    </cfRule>
  </conditionalFormatting>
  <dataValidations xWindow="260" yWindow="777" count="33">
    <dataValidation allowBlank="1" showInputMessage="1" showErrorMessage="1" prompt="Enter initial unit projection here." sqref="B26 B56:B85" xr:uid="{00000000-0002-0000-0200-000003000000}"/>
    <dataValidation allowBlank="1" showInputMessage="1" showErrorMessage="1" prompt="Input the expended amount of the Fiscal Audit budget.  This should be the same as what was reported in line 3 of the monthly expenditure report under &quot;Cumulative.&quot;" sqref="D12" xr:uid="{5A4988BA-0DF2-4FCB-97B1-910909955578}"/>
    <dataValidation allowBlank="1" showInputMessage="1" showErrorMessage="1" prompt="Input the expended amount of the Liability/Pollution Occurance Insurance budget.  This should be the same as what was reported in line 2 of the monthly expenditure report under &quot;Cumulative.&quot;" sqref="C12" xr:uid="{0D7A4BFA-B038-4C6E-9C9E-97CC0399D0CA}"/>
    <dataValidation allowBlank="1" showInputMessage="1" showErrorMessage="1" prompt="Input the approved Fiscal Audit budget amount found in Exhibit A of current contract. " sqref="D11" xr:uid="{674105BC-A8F7-46BD-B97C-1FE9EBE006F5}"/>
    <dataValidation allowBlank="1" showInputMessage="1" showErrorMessage="1" prompt="Input the approved Liability/Pollution Occurance Insurance budget amount found in Exhibit A of current contract. " sqref="C11" xr:uid="{28C7BF9A-6DAE-4B32-A586-8FD08E17D866}"/>
    <dataValidation allowBlank="1" showInputMessage="1" showErrorMessage="1" prompt="If you would like to use a different CPU for planning, enter it here." sqref="C23" xr:uid="{00000000-0002-0000-0200-000008000000}"/>
    <dataValidation allowBlank="1" showInputMessage="1" showErrorMessage="1" prompt="For BIL CPU estimating purposes Input the average Annual DOE Contract CPU for this program year.  This is found in the final expenditure report.  Note:   Max BIL CPU threshold $8,009" sqref="B21:B23" xr:uid="{D26AE580-E403-448F-B813-51B0BE97D861}"/>
    <dataValidation type="list" allowBlank="1" showInputMessage="1" showErrorMessage="1" prompt="Select current program year" sqref="F8" xr:uid="{00000000-0002-0000-0200-00000A000000}">
      <formula1>" PY19, PY20, PY21, PY22, PY23, PY24, PY25, BIL"</formula1>
    </dataValidation>
    <dataValidation type="list" allowBlank="1" showInputMessage="1" showErrorMessage="1" prompt="Input current program year contract term" sqref="D8" xr:uid="{00000000-0002-0000-0200-00000B000000}">
      <formula1>"Jan 1 - Dec 31, Jul 1 - Jun 30, Other"</formula1>
    </dataValidation>
    <dataValidation allowBlank="1" showInputMessage="1" showErrorMessage="1" prompt="Input current program year contract number" sqref="B8" xr:uid="{2A261880-95BC-429F-ACA1-E33E1E4E05D7}"/>
    <dataValidation type="list" allowBlank="1" showInputMessage="1" showErrorMessage="1" prompt="Select the month that matches the monthly expenditure report the numbers for this tool are pulled from." sqref="B7" xr:uid="{00000000-0002-0000-0200-00000D000000}">
      <formula1>"January, February, March, April, May, June, July, August, September, October, November, December, Closeout"</formula1>
    </dataValidation>
    <dataValidation allowBlank="1" showInputMessage="1" showErrorMessage="1" prompt="Use this form to help with your production planning for DOE WAP." sqref="A4:G4" xr:uid="{00000000-0002-0000-0200-000011000000}"/>
    <dataValidation allowBlank="1" showInputMessage="1" showErrorMessage="1" prompt="Input the approved Administration budget amount found in Exhibit A of current contract. " sqref="B11" xr:uid="{309F79E9-03A2-4F92-B091-CD99C308E365}"/>
    <dataValidation allowBlank="1" showInputMessage="1" showErrorMessage="1" prompt="Input the expended amount of the Administration budget.  This should be the same as what was reported in line 1 of the monthly expenditure report under &quot;Cumulative.&quot;" sqref="B12" xr:uid="{F3379A7A-D64E-4E8F-90BA-89A5D1C523DD}"/>
    <dataValidation allowBlank="1" showInputMessage="1" showErrorMessage="1" prompt="This budget line item percentage is capped. See Exhibit A of your DOE WAP Contract for the percentage cap amount. It is the Subrecipient's responsibility to ensure that by the end of the contract term the maximum allowable percentage is not exceeded." sqref="B13" xr:uid="{00000000-0002-0000-0200-000014000000}"/>
    <dataValidation allowBlank="1" showInputMessage="1" showErrorMessage="1" prompt="Input the approved Materials/Program Support/Labor budget amount found in Exhibit A of current contract. " sqref="E11" xr:uid="{78BCD749-8DAF-4369-9267-D3F7BBA71B7A}"/>
    <dataValidation allowBlank="1" showInputMessage="1" showErrorMessage="1" prompt="Input the expended amount of the Materials/Program Support/Labor budget. This should be the same as what was reported in line 4 of the monthly expenditure report under &quot;Cumulative.&quot;" sqref="E12" xr:uid="{8AB642A9-E5A2-4624-B451-952FB131B5CB}"/>
    <dataValidation allowBlank="1" showInputMessage="1" showErrorMessage="1" prompt="Input the expended amount of the Health and Safety budget.This should be the same as what was reported in line 5 of the monthly expenditure report under &quot;Cumulative.&quot;" sqref="F12" xr:uid="{1F844858-D3DA-47AD-BFF6-84F230C07C85}"/>
    <dataValidation allowBlank="1" showInputMessage="1" showErrorMessage="1" prompt="Input the expended amount of the Training and Technical Assistance budget. This should be the same as what was reported in line 6 of the monthly expenditure report under &quot;Cumulative.&quot;" sqref="G12" xr:uid="{517B5359-8FCA-4B29-8131-9A81E715F523}"/>
    <dataValidation allowBlank="1" showInputMessage="1" showErrorMessage="1" prompt="Health and Safety expenditures cannot exceed % of total Materials/Program Support/Labor and Health &amp; Safety expenditures as defined per TAC 6.415 (a)._x000a_" sqref="F13" xr:uid="{00000000-0002-0000-0200-000019000000}"/>
    <dataValidation allowBlank="1" showInputMessage="1" showErrorMessage="1" prompt="Input the approved Health and Safety budget amount found in Exhibit A of current contract. " sqref="F11" xr:uid="{77B45FAE-1CC4-4CDB-8784-3879A7833469}"/>
    <dataValidation allowBlank="1" showInputMessage="1" showErrorMessage="1" prompt="Input the approved Training and Technical Assistance budget amount found in Exhibit A of current contract. " sqref="G11" xr:uid="{564917C1-02C5-4B65-BADE-83A1A7E744E3}"/>
    <dataValidation type="whole" allowBlank="1" showInputMessage="1" showErrorMessage="1" prompt="Input the number of months remaining in the program year. " sqref="B16" xr:uid="{00000000-0002-0000-0200-00001C000000}">
      <formula1>1</formula1>
      <formula2>52</formula2>
    </dataValidation>
    <dataValidation type="whole" allowBlank="1" showInputMessage="1" showErrorMessage="1" prompt="Input the cumulative number of units weatherized for the current program year." sqref="D16" xr:uid="{00000000-0002-0000-0200-00001D000000}">
      <formula1>0</formula1>
      <formula2>10000</formula2>
    </dataValidation>
    <dataValidation errorStyle="warning" operator="equal" allowBlank="1" showInputMessage="1" showErrorMessage="1" prompt="This value should equal 100%." sqref="C87" xr:uid="{00000000-0002-0000-0200-000026000000}"/>
    <dataValidation allowBlank="1" showInputMessage="1" showErrorMessage="1" prompt="This value should equal 100% by the end of program year." sqref="E87" xr:uid="{00000000-0002-0000-0200-000027000000}"/>
    <dataValidation type="custom" allowBlank="1" showInputMessage="1" showErrorMessage="1" prompt="Total must equal total budget for Materials/Program Support/Labor" sqref="C86 E86" xr:uid="{00000000-0002-0000-0200-000028000000}">
      <formula1>E11</formula1>
    </dataValidation>
    <dataValidation type="decimal" errorStyle="information" allowBlank="1" showInputMessage="1" showErrorMessage="1" errorTitle="Compliant" sqref="K31" xr:uid="{00000000-0002-0000-0200-000030000000}">
      <formula1>0</formula1>
      <formula2>9.99</formula2>
    </dataValidation>
    <dataValidation allowBlank="1" showInputMessage="1" showErrorMessage="1" prompt="Input # of completed units reported on Monthly MER" sqref="D26:D85" xr:uid="{00000000-0002-0000-0200-000031000000}"/>
    <dataValidation allowBlank="1" showInputMessage="1" showErrorMessage="1" prompt="Enter projected Monthly Expenditures" sqref="C26:C85" xr:uid="{00000000-0002-0000-0200-000032000000}"/>
    <dataValidation allowBlank="1" showInputMessage="1" showErrorMessage="1" prompt="Enter Monthly Materials/Program Support/Labor from MER" sqref="E26:E85" xr:uid="{00000000-0002-0000-0200-000033000000}"/>
    <dataValidation type="list" allowBlank="1" showInputMessage="1" showErrorMessage="1" sqref="A21:A23" xr:uid="{B5084BCE-1BA2-413A-BDC8-45A7CD468F25}">
      <formula1>"PY22, PY23, PY24, PY25, PY26, PY27, PY28, PY29"</formula1>
    </dataValidation>
    <dataValidation allowBlank="1" showInputMessage="1" showErrorMessage="1" prompt="Enter Initial unit Projection here. " sqref="B27:B55" xr:uid="{59823925-EB12-4435-83A0-42FFE6360E38}"/>
  </dataValidations>
  <pageMargins left="0.25" right="0.25" top="0.75" bottom="0.75" header="0.3" footer="0.3"/>
  <pageSetup scale="74" fitToHeight="0" orientation="portrait" horizontalDpi="1200" verticalDpi="1200" r:id="rId1"/>
  <ignoredErrors>
    <ignoredError sqref="K34:K39 K84:K85 K55 K41 K48 K60 K7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2C5E-E94B-467E-BC97-8E653901FA1B}">
  <dimension ref="A1:I42"/>
  <sheetViews>
    <sheetView workbookViewId="0">
      <selection sqref="A1:B1"/>
    </sheetView>
  </sheetViews>
  <sheetFormatPr defaultRowHeight="15" x14ac:dyDescent="0.25"/>
  <cols>
    <col min="1" max="1" width="8.7109375" customWidth="1"/>
    <col min="2" max="2" width="100" customWidth="1"/>
    <col min="3" max="8" width="14.7109375" style="192" customWidth="1"/>
    <col min="9" max="9" width="6.7109375" style="192" customWidth="1"/>
  </cols>
  <sheetData>
    <row r="1" spans="1:9" ht="18.75" x14ac:dyDescent="0.25">
      <c r="A1" s="319" t="s">
        <v>129</v>
      </c>
      <c r="B1" s="320"/>
      <c r="C1" s="321" t="s">
        <v>130</v>
      </c>
      <c r="D1" s="321"/>
      <c r="E1" s="321"/>
      <c r="F1" s="321"/>
      <c r="G1" s="321"/>
      <c r="H1" s="321"/>
      <c r="I1" s="184"/>
    </row>
    <row r="2" spans="1:9" ht="15.75" customHeight="1" x14ac:dyDescent="0.25">
      <c r="A2" s="322" t="s">
        <v>131</v>
      </c>
      <c r="B2" s="323"/>
      <c r="C2" s="323"/>
      <c r="D2" s="323"/>
      <c r="E2" s="323"/>
      <c r="F2" s="323"/>
      <c r="G2" s="323"/>
      <c r="H2" s="324"/>
      <c r="I2" s="185"/>
    </row>
    <row r="3" spans="1:9" x14ac:dyDescent="0.25">
      <c r="A3" s="186"/>
      <c r="B3" s="325" t="s">
        <v>132</v>
      </c>
      <c r="C3" s="325"/>
      <c r="D3" s="325"/>
      <c r="E3" s="325"/>
      <c r="F3" s="325"/>
      <c r="G3" s="325"/>
      <c r="H3" s="325"/>
      <c r="I3" s="187"/>
    </row>
    <row r="4" spans="1:9" x14ac:dyDescent="0.25">
      <c r="A4" s="186"/>
      <c r="B4" s="186"/>
      <c r="C4" s="326" t="s">
        <v>85</v>
      </c>
      <c r="D4" s="327"/>
      <c r="E4" s="326" t="s">
        <v>126</v>
      </c>
      <c r="F4" s="327"/>
      <c r="G4" s="326" t="s">
        <v>128</v>
      </c>
      <c r="H4" s="327"/>
      <c r="I4" s="188"/>
    </row>
    <row r="5" spans="1:9" x14ac:dyDescent="0.25">
      <c r="A5" s="186"/>
      <c r="B5" s="186"/>
      <c r="C5" s="189" t="s">
        <v>97</v>
      </c>
      <c r="D5" s="189" t="s">
        <v>98</v>
      </c>
      <c r="E5" s="189" t="s">
        <v>97</v>
      </c>
      <c r="F5" s="189" t="s">
        <v>98</v>
      </c>
      <c r="G5" s="189" t="s">
        <v>97</v>
      </c>
      <c r="H5" s="189" t="s">
        <v>98</v>
      </c>
      <c r="I5" s="188"/>
    </row>
    <row r="6" spans="1:9" x14ac:dyDescent="0.25">
      <c r="A6" s="311" t="s">
        <v>133</v>
      </c>
      <c r="B6" s="190" t="s">
        <v>134</v>
      </c>
      <c r="C6" s="191">
        <v>100000</v>
      </c>
      <c r="D6" s="191">
        <v>80000</v>
      </c>
      <c r="E6" s="191">
        <v>100000</v>
      </c>
      <c r="F6" s="191">
        <v>80000</v>
      </c>
      <c r="G6" s="191">
        <v>100000</v>
      </c>
      <c r="H6" s="191">
        <v>80000</v>
      </c>
    </row>
    <row r="7" spans="1:9" x14ac:dyDescent="0.25">
      <c r="A7" s="311"/>
      <c r="B7" s="190" t="s">
        <v>135</v>
      </c>
      <c r="C7" s="191">
        <v>20000</v>
      </c>
      <c r="D7" s="191">
        <v>15000</v>
      </c>
      <c r="E7" s="191">
        <v>20000</v>
      </c>
      <c r="F7" s="191">
        <v>15000</v>
      </c>
      <c r="G7" s="191">
        <v>20000</v>
      </c>
      <c r="H7" s="191">
        <v>15000</v>
      </c>
      <c r="I7" s="193"/>
    </row>
    <row r="8" spans="1:9" x14ac:dyDescent="0.25">
      <c r="A8" s="311"/>
      <c r="B8" s="190" t="s">
        <v>136</v>
      </c>
      <c r="C8" s="194" t="s">
        <v>103</v>
      </c>
      <c r="D8" s="191">
        <v>10000</v>
      </c>
      <c r="E8" s="194" t="s">
        <v>103</v>
      </c>
      <c r="F8" s="191">
        <v>10000</v>
      </c>
      <c r="G8" s="194" t="s">
        <v>103</v>
      </c>
      <c r="H8" s="191">
        <v>10000</v>
      </c>
      <c r="I8" s="193"/>
    </row>
    <row r="9" spans="1:9" x14ac:dyDescent="0.25">
      <c r="A9" s="311"/>
      <c r="B9" s="195" t="s">
        <v>137</v>
      </c>
      <c r="C9" s="189">
        <f t="shared" ref="C9:H9" si="0">SUM(C6:C8)</f>
        <v>120000</v>
      </c>
      <c r="D9" s="189">
        <f t="shared" si="0"/>
        <v>105000</v>
      </c>
      <c r="E9" s="189">
        <f t="shared" si="0"/>
        <v>120000</v>
      </c>
      <c r="F9" s="189">
        <f t="shared" si="0"/>
        <v>105000</v>
      </c>
      <c r="G9" s="189">
        <f t="shared" si="0"/>
        <v>120000</v>
      </c>
      <c r="H9" s="189">
        <f t="shared" si="0"/>
        <v>105000</v>
      </c>
      <c r="I9" s="193"/>
    </row>
    <row r="10" spans="1:9" x14ac:dyDescent="0.25">
      <c r="A10" s="196"/>
      <c r="B10" s="197"/>
      <c r="C10" s="198"/>
      <c r="D10" s="198"/>
      <c r="E10" s="198"/>
      <c r="F10" s="198"/>
      <c r="G10" s="198"/>
      <c r="H10" s="198"/>
    </row>
    <row r="11" spans="1:9" x14ac:dyDescent="0.25">
      <c r="A11" s="312" t="s">
        <v>138</v>
      </c>
      <c r="B11" s="190" t="s">
        <v>134</v>
      </c>
      <c r="C11" s="191">
        <v>74000</v>
      </c>
      <c r="D11" s="191">
        <v>76000</v>
      </c>
      <c r="E11" s="191">
        <v>100000</v>
      </c>
      <c r="F11" s="191">
        <v>80000</v>
      </c>
      <c r="G11" s="191">
        <v>100000</v>
      </c>
      <c r="H11" s="191">
        <v>80000</v>
      </c>
    </row>
    <row r="12" spans="1:9" x14ac:dyDescent="0.25">
      <c r="A12" s="313"/>
      <c r="B12" s="190" t="s">
        <v>135</v>
      </c>
      <c r="C12" s="191">
        <v>12000</v>
      </c>
      <c r="D12" s="191">
        <v>10000</v>
      </c>
      <c r="E12" s="191">
        <v>20000</v>
      </c>
      <c r="F12" s="191">
        <v>9000</v>
      </c>
      <c r="G12" s="191">
        <v>20000</v>
      </c>
      <c r="H12" s="191">
        <v>15000</v>
      </c>
    </row>
    <row r="13" spans="1:9" x14ac:dyDescent="0.25">
      <c r="A13" s="313"/>
      <c r="B13" s="190" t="s">
        <v>136</v>
      </c>
      <c r="C13" s="194" t="s">
        <v>103</v>
      </c>
      <c r="D13" s="191">
        <v>7500</v>
      </c>
      <c r="E13" s="194" t="s">
        <v>103</v>
      </c>
      <c r="F13" s="191">
        <v>8000</v>
      </c>
      <c r="G13" s="194" t="s">
        <v>103</v>
      </c>
      <c r="H13" s="191">
        <v>10000</v>
      </c>
    </row>
    <row r="14" spans="1:9" ht="15" customHeight="1" x14ac:dyDescent="0.25">
      <c r="A14" s="313"/>
      <c r="B14" s="195" t="s">
        <v>139</v>
      </c>
      <c r="C14" s="189">
        <f t="shared" ref="C14:H14" si="1">SUM(C11:C13)</f>
        <v>86000</v>
      </c>
      <c r="D14" s="189">
        <f t="shared" si="1"/>
        <v>93500</v>
      </c>
      <c r="E14" s="189">
        <f t="shared" si="1"/>
        <v>120000</v>
      </c>
      <c r="F14" s="189">
        <f t="shared" si="1"/>
        <v>97000</v>
      </c>
      <c r="G14" s="189">
        <f t="shared" si="1"/>
        <v>120000</v>
      </c>
      <c r="H14" s="189">
        <f t="shared" si="1"/>
        <v>105000</v>
      </c>
    </row>
    <row r="15" spans="1:9" x14ac:dyDescent="0.25">
      <c r="A15" s="313"/>
      <c r="B15" s="190" t="s">
        <v>140</v>
      </c>
      <c r="C15" s="199">
        <f>C14/C9</f>
        <v>0.71666666666666667</v>
      </c>
      <c r="D15" s="199">
        <f t="shared" ref="D15:H15" si="2">D14/D9</f>
        <v>0.89047619047619042</v>
      </c>
      <c r="E15" s="199">
        <f t="shared" si="2"/>
        <v>1</v>
      </c>
      <c r="F15" s="199">
        <f t="shared" si="2"/>
        <v>0.92380952380952386</v>
      </c>
      <c r="G15" s="199">
        <f t="shared" si="2"/>
        <v>1</v>
      </c>
      <c r="H15" s="199">
        <f t="shared" si="2"/>
        <v>1</v>
      </c>
      <c r="I15" s="200"/>
    </row>
    <row r="16" spans="1:9" x14ac:dyDescent="0.25">
      <c r="A16" s="313"/>
      <c r="B16" s="190" t="s">
        <v>141</v>
      </c>
      <c r="C16" s="194" t="str">
        <f>IF(C15&lt;0.91, "Not Met", "Met")</f>
        <v>Not Met</v>
      </c>
      <c r="D16" s="194" t="str">
        <f t="shared" ref="D16:H16" si="3">IF(D15&lt;0.91, "Not Met", "Met")</f>
        <v>Not Met</v>
      </c>
      <c r="E16" s="194" t="str">
        <f t="shared" si="3"/>
        <v>Met</v>
      </c>
      <c r="F16" s="194" t="str">
        <f t="shared" si="3"/>
        <v>Met</v>
      </c>
      <c r="G16" s="194" t="str">
        <f t="shared" si="3"/>
        <v>Met</v>
      </c>
      <c r="H16" s="194" t="str">
        <f t="shared" si="3"/>
        <v>Met</v>
      </c>
      <c r="I16" s="201">
        <f>COUNTIF(C16:H16, "Met")</f>
        <v>4</v>
      </c>
    </row>
    <row r="17" spans="1:9" x14ac:dyDescent="0.25">
      <c r="A17" s="314"/>
      <c r="B17" s="315" t="s">
        <v>142</v>
      </c>
      <c r="C17" s="315"/>
      <c r="D17" s="315"/>
      <c r="E17" s="315"/>
      <c r="F17" s="315"/>
      <c r="G17" s="315"/>
      <c r="H17" s="315"/>
      <c r="I17" s="202"/>
    </row>
    <row r="18" spans="1:9" x14ac:dyDescent="0.25">
      <c r="A18" s="186"/>
      <c r="B18" s="190" t="s">
        <v>143</v>
      </c>
      <c r="C18" s="203">
        <f>I16/6</f>
        <v>0.66666666666666663</v>
      </c>
      <c r="D18" s="204"/>
      <c r="E18" s="201">
        <f>COUNTIF(C16:H16, "Met")</f>
        <v>4</v>
      </c>
      <c r="F18" s="201"/>
      <c r="G18" s="201"/>
    </row>
    <row r="21" spans="1:9" ht="15" customHeight="1" x14ac:dyDescent="0.25"/>
    <row r="42" spans="2:9" x14ac:dyDescent="0.25">
      <c r="B42" s="316" t="s">
        <v>144</v>
      </c>
      <c r="C42" s="317"/>
      <c r="D42" s="317"/>
      <c r="E42" s="317"/>
      <c r="F42" s="317"/>
      <c r="G42" s="317"/>
      <c r="H42" s="318"/>
      <c r="I42" s="205"/>
    </row>
  </sheetData>
  <mergeCells count="11">
    <mergeCell ref="A6:A9"/>
    <mergeCell ref="A11:A17"/>
    <mergeCell ref="B17:H17"/>
    <mergeCell ref="B42:H42"/>
    <mergeCell ref="A1:B1"/>
    <mergeCell ref="C1:H1"/>
    <mergeCell ref="A2:H2"/>
    <mergeCell ref="B3:H3"/>
    <mergeCell ref="C4:D4"/>
    <mergeCell ref="E4:F4"/>
    <mergeCell ref="G4:H4"/>
  </mergeCells>
  <dataValidations count="5">
    <dataValidation allowBlank="1" showInputMessage="1" showErrorMessage="1" promptTitle="Unduplicated Households Served" prompt="Input the cumulative, unduplicated, number of households served across both CEAP Components, with the current year's program funds" sqref="I7:I9" xr:uid="{AAB2995A-FB32-405E-8FAC-BFA98187C4D0}"/>
    <dataValidation allowBlank="1" showInputMessage="1" showErrorMessage="1" prompt="Sum of BUDGET Total for Direct Client Services: Household Crisis + Utility Assistance. Do NOT include Program Services." sqref="I6" xr:uid="{10DD28D8-9CFD-4598-BAE8-DF62A603C2FC}"/>
    <dataValidation allowBlank="1" showInputMessage="1" showErrorMessage="1" promptTitle="Average Household Expenditure" prompt="Auto calculation: Total Direct Client Service Budget/Cumulative Unduplicated HH Served" sqref="I14" xr:uid="{F1147546-1838-4A7A-A91B-634604AEF893}"/>
    <dataValidation allowBlank="1" showInputMessage="1" showErrorMessage="1" promptTitle="Direct Client Services Budget" prompt="Sum of BUDGET Total for Direct Client Services: Household Crisis + Utility Assistance. Do NOT include Program Services." sqref="C6:H6 C11:H11" xr:uid="{CBF959FB-F453-4180-9DBB-FC5DD58C0140}"/>
    <dataValidation allowBlank="1" showInputMessage="1" showErrorMessage="1" promptTitle="Unduplicated Households Served" prompt="Input the cumulative, unduplicated, number of households served across both CEAP Components, with the current year's program funds. You can get this data from your client software, or the MPR." sqref="C7:H9 C12:H14" xr:uid="{BC6B564A-169E-41C7-9306-4F027F29814F}"/>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72"/>
  <sheetViews>
    <sheetView zoomScale="90" zoomScaleNormal="90" workbookViewId="0">
      <selection sqref="A1:C1"/>
    </sheetView>
  </sheetViews>
  <sheetFormatPr defaultRowHeight="15" x14ac:dyDescent="0.25"/>
  <cols>
    <col min="1" max="1" width="13.7109375" style="69" customWidth="1"/>
    <col min="2" max="2" width="14.7109375" style="69" customWidth="1"/>
    <col min="3" max="5" width="14.7109375" style="70" customWidth="1"/>
    <col min="6" max="6" width="14.7109375" style="69" customWidth="1"/>
    <col min="7" max="9" width="14.7109375" style="70" customWidth="1"/>
    <col min="10" max="19" width="14.7109375" style="69" customWidth="1"/>
    <col min="20" max="43" width="14.7109375" hidden="1" customWidth="1"/>
  </cols>
  <sheetData>
    <row r="1" spans="1:43" ht="19.5" thickBot="1" x14ac:dyDescent="0.35">
      <c r="A1" s="328" t="s">
        <v>129</v>
      </c>
      <c r="B1" s="328"/>
      <c r="C1" s="328"/>
      <c r="D1" s="182" t="str">
        <f>IF(E1&gt;0.6666, "OPTIONAL", "REQUIRED")</f>
        <v>OPTIONAL</v>
      </c>
      <c r="E1" s="183">
        <f>'Production Benchmarks'!C18</f>
        <v>0.66666666666666663</v>
      </c>
    </row>
    <row r="2" spans="1:43" ht="60.75" thickBot="1" x14ac:dyDescent="0.3">
      <c r="A2" s="128" t="s">
        <v>90</v>
      </c>
      <c r="B2" s="129"/>
      <c r="C2" s="130" t="s">
        <v>89</v>
      </c>
      <c r="D2" s="131"/>
      <c r="E2" s="69"/>
      <c r="F2" s="86"/>
      <c r="G2" s="87"/>
      <c r="H2" s="96" t="s">
        <v>91</v>
      </c>
      <c r="I2" s="97" t="s">
        <v>92</v>
      </c>
      <c r="J2" s="96" t="s">
        <v>93</v>
      </c>
      <c r="K2" s="97" t="s">
        <v>88</v>
      </c>
      <c r="L2" s="96" t="s">
        <v>96</v>
      </c>
      <c r="M2" s="96" t="s">
        <v>95</v>
      </c>
      <c r="N2" s="122"/>
      <c r="O2" s="122"/>
    </row>
    <row r="3" spans="1:43" ht="14.45" customHeight="1" x14ac:dyDescent="0.25">
      <c r="A3" s="126"/>
      <c r="B3" s="126"/>
      <c r="C3" s="126"/>
      <c r="D3" s="127"/>
      <c r="E3" s="69"/>
      <c r="F3" s="98">
        <f>T10</f>
        <v>0</v>
      </c>
      <c r="G3" s="99" t="s">
        <v>97</v>
      </c>
      <c r="H3" s="88" t="e">
        <f>AVERAGE(U30:U41)</f>
        <v>#VALUE!</v>
      </c>
      <c r="I3" s="91" t="e">
        <f>AVERAGE(V30:V41)</f>
        <v>#VALUE!</v>
      </c>
      <c r="J3" s="88" t="e">
        <f>AVERAGE(W30:W41)</f>
        <v>#VALUE!</v>
      </c>
      <c r="K3" s="94" t="e">
        <f>AVERAGE(Y30:Y41)</f>
        <v>#VALUE!</v>
      </c>
      <c r="L3" s="88" t="e">
        <f>AVERAGE(Z30:Z41)</f>
        <v>#VALUE!</v>
      </c>
      <c r="M3" s="88" t="e">
        <f>AVERAGE(AA30:AA41)</f>
        <v>#VALUE!</v>
      </c>
      <c r="N3" s="123"/>
      <c r="O3" s="118"/>
    </row>
    <row r="4" spans="1:43" ht="15" customHeight="1" x14ac:dyDescent="0.25">
      <c r="A4" s="126"/>
      <c r="B4" s="126"/>
      <c r="C4" s="126"/>
      <c r="D4" s="127"/>
      <c r="E4" s="69"/>
      <c r="F4" s="100">
        <f>AB10</f>
        <v>0</v>
      </c>
      <c r="G4" s="101" t="s">
        <v>98</v>
      </c>
      <c r="H4" s="89" t="e">
        <f>AVERAGE(AC36:AC47)</f>
        <v>#VALUE!</v>
      </c>
      <c r="I4" s="92" t="e">
        <f>AVERAGE(AD36:AD47)</f>
        <v>#VALUE!</v>
      </c>
      <c r="J4" s="89" t="e">
        <f>AVERAGE(AE36:AE47)</f>
        <v>#VALUE!</v>
      </c>
      <c r="K4" s="95" t="e">
        <f>AVERAGE(AG36:AG47)</f>
        <v>#VALUE!</v>
      </c>
      <c r="L4" s="89" t="e">
        <f>AVERAGE(AH36:AH47)</f>
        <v>#VALUE!</v>
      </c>
      <c r="M4" s="89" t="e">
        <f>AVERAGE(AI36:AI47)</f>
        <v>#VALUE!</v>
      </c>
      <c r="N4" s="123"/>
      <c r="O4" s="118"/>
    </row>
    <row r="5" spans="1:43" ht="15" customHeight="1" thickBot="1" x14ac:dyDescent="0.3">
      <c r="A5" s="126"/>
      <c r="B5" s="126"/>
      <c r="C5" s="126"/>
      <c r="D5" s="127"/>
      <c r="E5" s="69"/>
      <c r="F5" s="100" t="str">
        <f>AJ10</f>
        <v>BIL</v>
      </c>
      <c r="G5" s="102" t="s">
        <v>99</v>
      </c>
      <c r="H5" s="90">
        <f>AVERAGE(AK12:AK71)</f>
        <v>0</v>
      </c>
      <c r="I5" s="93">
        <f>AVERAGE(AL12:AL71)</f>
        <v>0</v>
      </c>
      <c r="J5" s="90">
        <f>AVERAGE(AM12:AM71)</f>
        <v>0</v>
      </c>
      <c r="K5" s="93">
        <f>AVERAGE(AO12:AO71)</f>
        <v>0</v>
      </c>
      <c r="L5" s="90">
        <f>AVERAGE(AP12:AP71)</f>
        <v>0</v>
      </c>
      <c r="M5" s="90">
        <f>AVERAGE(AQ12:AQ71)</f>
        <v>0</v>
      </c>
      <c r="N5" s="123"/>
      <c r="O5" s="118"/>
    </row>
    <row r="6" spans="1:43" ht="15" customHeight="1" thickBot="1" x14ac:dyDescent="0.3">
      <c r="A6" s="126"/>
      <c r="B6" s="126"/>
      <c r="C6" s="126"/>
      <c r="D6" s="127"/>
      <c r="E6" s="69"/>
      <c r="F6" s="84"/>
      <c r="G6" s="103" t="s">
        <v>104</v>
      </c>
      <c r="H6" s="108" t="e">
        <f t="shared" ref="H6:M6" si="0">H4+H5</f>
        <v>#VALUE!</v>
      </c>
      <c r="I6" s="109" t="e">
        <f t="shared" si="0"/>
        <v>#VALUE!</v>
      </c>
      <c r="J6" s="108" t="e">
        <f t="shared" si="0"/>
        <v>#VALUE!</v>
      </c>
      <c r="K6" s="109" t="e">
        <f t="shared" si="0"/>
        <v>#VALUE!</v>
      </c>
      <c r="L6" s="108" t="e">
        <f t="shared" si="0"/>
        <v>#VALUE!</v>
      </c>
      <c r="M6" s="108" t="e">
        <f t="shared" si="0"/>
        <v>#VALUE!</v>
      </c>
      <c r="N6" s="124"/>
      <c r="O6" s="125"/>
    </row>
    <row r="7" spans="1:43" ht="15" customHeight="1" thickBot="1" x14ac:dyDescent="0.3">
      <c r="A7" s="126"/>
      <c r="B7" s="126"/>
      <c r="C7" s="126"/>
      <c r="D7" s="127"/>
      <c r="E7" s="69"/>
      <c r="F7" s="84"/>
      <c r="G7" s="103" t="s">
        <v>106</v>
      </c>
      <c r="H7" s="108" t="e">
        <f>(H6+H8)/2</f>
        <v>#VALUE!</v>
      </c>
      <c r="I7" s="109" t="e">
        <f t="shared" ref="I7:M7" si="1">(I6+I8)/2</f>
        <v>#VALUE!</v>
      </c>
      <c r="J7" s="108" t="e">
        <f t="shared" si="1"/>
        <v>#VALUE!</v>
      </c>
      <c r="K7" s="109" t="e">
        <f t="shared" si="1"/>
        <v>#VALUE!</v>
      </c>
      <c r="L7" s="108" t="e">
        <f t="shared" si="1"/>
        <v>#VALUE!</v>
      </c>
      <c r="M7" s="108" t="e">
        <f t="shared" si="1"/>
        <v>#VALUE!</v>
      </c>
      <c r="N7" s="124"/>
      <c r="O7" s="125"/>
    </row>
    <row r="8" spans="1:43" ht="15" customHeight="1" thickBot="1" x14ac:dyDescent="0.3">
      <c r="A8" s="126"/>
      <c r="B8" s="126"/>
      <c r="C8" s="126"/>
      <c r="D8" s="127"/>
      <c r="E8" s="69"/>
      <c r="F8" s="85"/>
      <c r="G8" s="104" t="s">
        <v>105</v>
      </c>
      <c r="H8" s="110" t="e">
        <f>SUM(H3:H5)</f>
        <v>#VALUE!</v>
      </c>
      <c r="I8" s="111" t="e">
        <f t="shared" ref="I8:M8" si="2">SUM(I3:I5)</f>
        <v>#VALUE!</v>
      </c>
      <c r="J8" s="110" t="e">
        <f t="shared" si="2"/>
        <v>#VALUE!</v>
      </c>
      <c r="K8" s="111" t="e">
        <f t="shared" si="2"/>
        <v>#VALUE!</v>
      </c>
      <c r="L8" s="110" t="e">
        <f t="shared" si="2"/>
        <v>#VALUE!</v>
      </c>
      <c r="M8" s="110" t="e">
        <f t="shared" si="2"/>
        <v>#VALUE!</v>
      </c>
      <c r="N8" s="124"/>
      <c r="O8" s="125"/>
    </row>
    <row r="9" spans="1:43" ht="15.75" x14ac:dyDescent="0.25">
      <c r="A9" s="118"/>
      <c r="C9" s="69"/>
      <c r="D9" s="69"/>
      <c r="E9" s="69"/>
      <c r="G9" s="69"/>
      <c r="H9" s="69"/>
      <c r="I9" s="69"/>
      <c r="T9" s="331" t="s">
        <v>100</v>
      </c>
      <c r="U9" s="332"/>
      <c r="V9" s="332"/>
      <c r="W9" s="332"/>
      <c r="X9" s="332"/>
      <c r="Y9" s="332"/>
      <c r="Z9" s="332"/>
      <c r="AA9" s="333"/>
      <c r="AB9" s="331" t="s">
        <v>101</v>
      </c>
      <c r="AC9" s="332"/>
      <c r="AD9" s="332"/>
      <c r="AE9" s="332"/>
      <c r="AF9" s="332"/>
      <c r="AG9" s="332"/>
      <c r="AH9" s="332"/>
      <c r="AI9" s="333"/>
      <c r="AJ9" s="331" t="s">
        <v>102</v>
      </c>
      <c r="AK9" s="332"/>
      <c r="AL9" s="332"/>
      <c r="AM9" s="332"/>
      <c r="AN9" s="332"/>
      <c r="AO9" s="332"/>
      <c r="AP9" s="332"/>
      <c r="AQ9" s="333"/>
    </row>
    <row r="10" spans="1:43" ht="15.6" customHeight="1" x14ac:dyDescent="0.25">
      <c r="A10" s="78"/>
      <c r="B10" s="329" t="s">
        <v>108</v>
      </c>
      <c r="C10" s="329"/>
      <c r="D10" s="329"/>
      <c r="E10" s="329"/>
      <c r="F10" s="329"/>
      <c r="G10" s="329"/>
      <c r="H10" s="329" t="s">
        <v>109</v>
      </c>
      <c r="I10" s="329"/>
      <c r="J10" s="329"/>
      <c r="K10" s="329"/>
      <c r="L10" s="329"/>
      <c r="M10" s="329"/>
      <c r="N10" s="329" t="s">
        <v>110</v>
      </c>
      <c r="O10" s="329"/>
      <c r="P10" s="329"/>
      <c r="Q10" s="329"/>
      <c r="R10" s="329"/>
      <c r="S10" s="330"/>
      <c r="T10" s="334">
        <f>'LIHEAP-WAP Production Tool'!F7</f>
        <v>0</v>
      </c>
      <c r="U10" s="335"/>
      <c r="V10" s="335"/>
      <c r="W10" s="335"/>
      <c r="X10" s="335"/>
      <c r="Y10" s="335"/>
      <c r="Z10" s="335"/>
      <c r="AA10" s="336"/>
      <c r="AB10" s="334">
        <f>'DOE-WAP Production Tool'!F7</f>
        <v>0</v>
      </c>
      <c r="AC10" s="335"/>
      <c r="AD10" s="335"/>
      <c r="AE10" s="335"/>
      <c r="AF10" s="335"/>
      <c r="AG10" s="335"/>
      <c r="AH10" s="335"/>
      <c r="AI10" s="336"/>
      <c r="AJ10" s="334" t="str">
        <f>'DOE_BIL WAP Production Tool'!F8</f>
        <v>BIL</v>
      </c>
      <c r="AK10" s="335"/>
      <c r="AL10" s="335"/>
      <c r="AM10" s="335"/>
      <c r="AN10" s="335"/>
      <c r="AO10" s="335"/>
      <c r="AP10" s="335"/>
      <c r="AQ10" s="336"/>
    </row>
    <row r="11" spans="1:43" ht="60" x14ac:dyDescent="0.25">
      <c r="A11" s="36" t="s">
        <v>45</v>
      </c>
      <c r="B11" s="71" t="s">
        <v>91</v>
      </c>
      <c r="C11" s="71" t="s">
        <v>92</v>
      </c>
      <c r="D11" s="71" t="s">
        <v>93</v>
      </c>
      <c r="E11" s="71" t="s">
        <v>88</v>
      </c>
      <c r="F11" s="71" t="s">
        <v>96</v>
      </c>
      <c r="G11" s="71" t="s">
        <v>95</v>
      </c>
      <c r="H11" s="71" t="s">
        <v>91</v>
      </c>
      <c r="I11" s="71" t="s">
        <v>92</v>
      </c>
      <c r="J11" s="71" t="s">
        <v>93</v>
      </c>
      <c r="K11" s="71" t="s">
        <v>88</v>
      </c>
      <c r="L11" s="71" t="s">
        <v>96</v>
      </c>
      <c r="M11" s="71" t="s">
        <v>95</v>
      </c>
      <c r="N11" s="71" t="s">
        <v>91</v>
      </c>
      <c r="O11" s="71" t="s">
        <v>92</v>
      </c>
      <c r="P11" s="71" t="s">
        <v>93</v>
      </c>
      <c r="Q11" s="71" t="s">
        <v>88</v>
      </c>
      <c r="R11" s="71" t="s">
        <v>96</v>
      </c>
      <c r="S11" s="157" t="s">
        <v>95</v>
      </c>
      <c r="T11" s="159" t="s">
        <v>86</v>
      </c>
      <c r="U11" s="71" t="s">
        <v>91</v>
      </c>
      <c r="V11" s="71" t="s">
        <v>92</v>
      </c>
      <c r="W11" s="71" t="s">
        <v>93</v>
      </c>
      <c r="X11" s="68" t="s">
        <v>94</v>
      </c>
      <c r="Y11" s="71" t="s">
        <v>88</v>
      </c>
      <c r="Z11" s="71" t="s">
        <v>96</v>
      </c>
      <c r="AA11" s="160" t="s">
        <v>95</v>
      </c>
      <c r="AB11" s="159" t="s">
        <v>86</v>
      </c>
      <c r="AC11" s="71" t="s">
        <v>91</v>
      </c>
      <c r="AD11" s="71" t="s">
        <v>92</v>
      </c>
      <c r="AE11" s="71" t="s">
        <v>93</v>
      </c>
      <c r="AF11" s="68" t="s">
        <v>94</v>
      </c>
      <c r="AG11" s="71" t="s">
        <v>88</v>
      </c>
      <c r="AH11" s="71" t="s">
        <v>96</v>
      </c>
      <c r="AI11" s="160" t="s">
        <v>95</v>
      </c>
      <c r="AJ11" s="159" t="s">
        <v>86</v>
      </c>
      <c r="AK11" s="71" t="s">
        <v>91</v>
      </c>
      <c r="AL11" s="71" t="s">
        <v>92</v>
      </c>
      <c r="AM11" s="71" t="s">
        <v>93</v>
      </c>
      <c r="AN11" s="68" t="s">
        <v>94</v>
      </c>
      <c r="AO11" s="71" t="s">
        <v>88</v>
      </c>
      <c r="AP11" s="71" t="s">
        <v>96</v>
      </c>
      <c r="AQ11" s="160" t="s">
        <v>95</v>
      </c>
    </row>
    <row r="12" spans="1:43" x14ac:dyDescent="0.25">
      <c r="A12" s="72">
        <v>45108</v>
      </c>
      <c r="B12" s="74">
        <f t="shared" ref="B12:B35" si="3">U12+AK12</f>
        <v>0</v>
      </c>
      <c r="C12" s="74">
        <f t="shared" ref="C12:C35" si="4">V12+AL12</f>
        <v>0</v>
      </c>
      <c r="D12" s="74">
        <f t="shared" ref="D12:D35" si="5">W12+AM12</f>
        <v>0</v>
      </c>
      <c r="E12" s="74">
        <f t="shared" ref="E12:E35" si="6">Y12+AO12</f>
        <v>0</v>
      </c>
      <c r="F12" s="74">
        <f t="shared" ref="F12:F35" si="7">Z12+AP12</f>
        <v>0</v>
      </c>
      <c r="G12" s="74">
        <f t="shared" ref="G12:G35" si="8">AA12+AQ12</f>
        <v>0</v>
      </c>
      <c r="H12" s="120">
        <f t="shared" ref="H12:H35" si="9">(B12+N12)/2</f>
        <v>0</v>
      </c>
      <c r="I12" s="120">
        <f t="shared" ref="I12:I35" si="10">(C12+O12)/2</f>
        <v>0</v>
      </c>
      <c r="J12" s="120">
        <f t="shared" ref="J12:J35" si="11">(D12+P12)/2</f>
        <v>0</v>
      </c>
      <c r="K12" s="120">
        <f t="shared" ref="K12:K35" si="12">(E12+Q12)/2</f>
        <v>0</v>
      </c>
      <c r="L12" s="120">
        <f t="shared" ref="L12:L35" si="13">(F12+R12)/2</f>
        <v>0</v>
      </c>
      <c r="M12" s="120">
        <f t="shared" ref="M12:M35" si="14">(G12+S12)/2</f>
        <v>0</v>
      </c>
      <c r="N12" s="121">
        <f>U12+AB12+AJ12</f>
        <v>0</v>
      </c>
      <c r="O12" s="121">
        <f>V12+AD12+AL12</f>
        <v>0</v>
      </c>
      <c r="P12" s="121">
        <f>W12+AE12+AM12</f>
        <v>0</v>
      </c>
      <c r="Q12" s="121">
        <f>Y12+AG12+AO12</f>
        <v>0</v>
      </c>
      <c r="R12" s="121">
        <f>Z12+AH12+AP12</f>
        <v>0</v>
      </c>
      <c r="S12" s="158">
        <f>AA12+AI12+AQ12</f>
        <v>0</v>
      </c>
      <c r="T12" s="156">
        <v>0</v>
      </c>
      <c r="U12" s="76">
        <f t="shared" ref="U12:U53" si="15">T12*($B$2+1)</f>
        <v>0</v>
      </c>
      <c r="V12" s="76">
        <f t="shared" ref="V12:V53" si="16">T12*(1+$D$2)</f>
        <v>0</v>
      </c>
      <c r="W12" s="76">
        <f>V12/4</f>
        <v>0</v>
      </c>
      <c r="X12" s="75">
        <f>T12</f>
        <v>0</v>
      </c>
      <c r="Y12" s="76">
        <f>X12/4</f>
        <v>0</v>
      </c>
      <c r="Z12" s="77">
        <f>V12+X12</f>
        <v>0</v>
      </c>
      <c r="AA12" s="155">
        <f>W12+Y12</f>
        <v>0</v>
      </c>
      <c r="AB12" s="156">
        <v>0</v>
      </c>
      <c r="AC12" s="76">
        <f t="shared" ref="AC12:AC53" si="17">AB12*($B$2+1)</f>
        <v>0</v>
      </c>
      <c r="AD12" s="76">
        <f t="shared" ref="AD12:AD53" si="18">AB12*(1+$D$2)</f>
        <v>0</v>
      </c>
      <c r="AE12" s="76">
        <f>AD12/4</f>
        <v>0</v>
      </c>
      <c r="AF12" s="75">
        <f>AB12</f>
        <v>0</v>
      </c>
      <c r="AG12" s="76">
        <f>AF12/4</f>
        <v>0</v>
      </c>
      <c r="AH12" s="77">
        <f>AD12+AF12</f>
        <v>0</v>
      </c>
      <c r="AI12" s="155">
        <f>AE12+AG12</f>
        <v>0</v>
      </c>
      <c r="AJ12" s="156">
        <f>'DOE_BIL WAP Production Tool'!B26</f>
        <v>0</v>
      </c>
      <c r="AK12" s="76">
        <f t="shared" ref="AK12:AK53" si="19">AJ12*($B$2+1)</f>
        <v>0</v>
      </c>
      <c r="AL12" s="76">
        <f t="shared" ref="AL12:AL53" si="20">AJ12*(1+$D$2)</f>
        <v>0</v>
      </c>
      <c r="AM12" s="76">
        <f>AL12/4</f>
        <v>0</v>
      </c>
      <c r="AN12" s="75">
        <f>AJ12</f>
        <v>0</v>
      </c>
      <c r="AO12" s="76">
        <f>AN12/4</f>
        <v>0</v>
      </c>
      <c r="AP12" s="77">
        <f>AL12+AN12</f>
        <v>0</v>
      </c>
      <c r="AQ12" s="155">
        <f>AM12+AO12</f>
        <v>0</v>
      </c>
    </row>
    <row r="13" spans="1:43" x14ac:dyDescent="0.25">
      <c r="A13" s="73" t="s">
        <v>27</v>
      </c>
      <c r="B13" s="74">
        <f t="shared" si="3"/>
        <v>0</v>
      </c>
      <c r="C13" s="74">
        <f t="shared" si="4"/>
        <v>0</v>
      </c>
      <c r="D13" s="74">
        <f t="shared" si="5"/>
        <v>0</v>
      </c>
      <c r="E13" s="74">
        <f t="shared" si="6"/>
        <v>0</v>
      </c>
      <c r="F13" s="74">
        <f t="shared" si="7"/>
        <v>0</v>
      </c>
      <c r="G13" s="74">
        <f t="shared" si="8"/>
        <v>0</v>
      </c>
      <c r="H13" s="120">
        <f t="shared" si="9"/>
        <v>0</v>
      </c>
      <c r="I13" s="120">
        <f t="shared" si="10"/>
        <v>0</v>
      </c>
      <c r="J13" s="120">
        <f t="shared" si="11"/>
        <v>0</v>
      </c>
      <c r="K13" s="120">
        <f t="shared" si="12"/>
        <v>0</v>
      </c>
      <c r="L13" s="120">
        <f t="shared" si="13"/>
        <v>0</v>
      </c>
      <c r="M13" s="120">
        <f t="shared" si="14"/>
        <v>0</v>
      </c>
      <c r="N13" s="121">
        <f t="shared" ref="N13:N35" si="21">U13+AB13+AJ13</f>
        <v>0</v>
      </c>
      <c r="O13" s="121">
        <f t="shared" ref="O13:O35" si="22">V13+AD13+AL13</f>
        <v>0</v>
      </c>
      <c r="P13" s="121">
        <f t="shared" ref="P13:P35" si="23">W13+AE13+AM13</f>
        <v>0</v>
      </c>
      <c r="Q13" s="121">
        <f t="shared" ref="Q13:Q35" si="24">Y13+AG13+AO13</f>
        <v>0</v>
      </c>
      <c r="R13" s="121">
        <f t="shared" ref="R13:R35" si="25">Z13+AH13+AP13</f>
        <v>0</v>
      </c>
      <c r="S13" s="158">
        <f t="shared" ref="S13:S35" si="26">AA13+AI13+AQ13</f>
        <v>0</v>
      </c>
      <c r="T13" s="156">
        <v>0</v>
      </c>
      <c r="U13" s="76">
        <f t="shared" si="15"/>
        <v>0</v>
      </c>
      <c r="V13" s="76">
        <f t="shared" si="16"/>
        <v>0</v>
      </c>
      <c r="W13" s="76">
        <f t="shared" ref="W13:Y51" si="27">V13/4</f>
        <v>0</v>
      </c>
      <c r="X13" s="75">
        <f t="shared" ref="X13:X53" si="28">T13</f>
        <v>0</v>
      </c>
      <c r="Y13" s="76">
        <f t="shared" si="27"/>
        <v>0</v>
      </c>
      <c r="Z13" s="77">
        <f t="shared" ref="Z13:Z53" si="29">V13+X13</f>
        <v>0</v>
      </c>
      <c r="AA13" s="155">
        <f t="shared" ref="AA13:AA53" si="30">W13+Y13</f>
        <v>0</v>
      </c>
      <c r="AB13" s="156">
        <v>0</v>
      </c>
      <c r="AC13" s="76">
        <f t="shared" si="17"/>
        <v>0</v>
      </c>
      <c r="AD13" s="76">
        <f t="shared" si="18"/>
        <v>0</v>
      </c>
      <c r="AE13" s="76">
        <f t="shared" ref="AE13" si="31">AD13/4</f>
        <v>0</v>
      </c>
      <c r="AF13" s="75">
        <f t="shared" ref="AF13:AF53" si="32">AB13</f>
        <v>0</v>
      </c>
      <c r="AG13" s="76">
        <f t="shared" ref="AG13" si="33">AF13/4</f>
        <v>0</v>
      </c>
      <c r="AH13" s="77">
        <f t="shared" ref="AH13:AH53" si="34">AD13+AF13</f>
        <v>0</v>
      </c>
      <c r="AI13" s="155">
        <f t="shared" ref="AI13:AI53" si="35">AE13+AG13</f>
        <v>0</v>
      </c>
      <c r="AJ13" s="156">
        <f>'DOE_BIL WAP Production Tool'!B27</f>
        <v>0</v>
      </c>
      <c r="AK13" s="76">
        <f t="shared" si="19"/>
        <v>0</v>
      </c>
      <c r="AL13" s="76">
        <f t="shared" si="20"/>
        <v>0</v>
      </c>
      <c r="AM13" s="76">
        <f t="shared" ref="AM13" si="36">AL13/4</f>
        <v>0</v>
      </c>
      <c r="AN13" s="75">
        <f t="shared" ref="AN13:AN53" si="37">AJ13</f>
        <v>0</v>
      </c>
      <c r="AO13" s="76">
        <f t="shared" ref="AO13" si="38">AN13/4</f>
        <v>0</v>
      </c>
      <c r="AP13" s="77">
        <f t="shared" ref="AP13:AP53" si="39">AL13+AN13</f>
        <v>0</v>
      </c>
      <c r="AQ13" s="155">
        <f t="shared" ref="AQ13:AQ53" si="40">AM13+AO13</f>
        <v>0</v>
      </c>
    </row>
    <row r="14" spans="1:43" x14ac:dyDescent="0.25">
      <c r="A14" s="73" t="s">
        <v>28</v>
      </c>
      <c r="B14" s="74">
        <f t="shared" si="3"/>
        <v>0</v>
      </c>
      <c r="C14" s="74">
        <f t="shared" si="4"/>
        <v>0</v>
      </c>
      <c r="D14" s="74">
        <f t="shared" si="5"/>
        <v>0</v>
      </c>
      <c r="E14" s="74">
        <f t="shared" si="6"/>
        <v>0</v>
      </c>
      <c r="F14" s="74">
        <f t="shared" si="7"/>
        <v>0</v>
      </c>
      <c r="G14" s="74">
        <f t="shared" si="8"/>
        <v>0</v>
      </c>
      <c r="H14" s="120">
        <f t="shared" si="9"/>
        <v>0</v>
      </c>
      <c r="I14" s="120">
        <f t="shared" si="10"/>
        <v>0</v>
      </c>
      <c r="J14" s="120">
        <f t="shared" si="11"/>
        <v>0</v>
      </c>
      <c r="K14" s="120">
        <f t="shared" si="12"/>
        <v>0</v>
      </c>
      <c r="L14" s="120">
        <f t="shared" si="13"/>
        <v>0</v>
      </c>
      <c r="M14" s="120">
        <f t="shared" si="14"/>
        <v>0</v>
      </c>
      <c r="N14" s="121">
        <f t="shared" si="21"/>
        <v>0</v>
      </c>
      <c r="O14" s="121">
        <f t="shared" si="22"/>
        <v>0</v>
      </c>
      <c r="P14" s="121">
        <f t="shared" si="23"/>
        <v>0</v>
      </c>
      <c r="Q14" s="121">
        <f t="shared" si="24"/>
        <v>0</v>
      </c>
      <c r="R14" s="121">
        <f t="shared" si="25"/>
        <v>0</v>
      </c>
      <c r="S14" s="158">
        <f t="shared" si="26"/>
        <v>0</v>
      </c>
      <c r="T14" s="156">
        <v>0</v>
      </c>
      <c r="U14" s="76">
        <f t="shared" si="15"/>
        <v>0</v>
      </c>
      <c r="V14" s="76">
        <f t="shared" si="16"/>
        <v>0</v>
      </c>
      <c r="W14" s="76">
        <f t="shared" si="27"/>
        <v>0</v>
      </c>
      <c r="X14" s="75">
        <f t="shared" si="28"/>
        <v>0</v>
      </c>
      <c r="Y14" s="76">
        <f t="shared" si="27"/>
        <v>0</v>
      </c>
      <c r="Z14" s="77">
        <f t="shared" si="29"/>
        <v>0</v>
      </c>
      <c r="AA14" s="155">
        <f t="shared" si="30"/>
        <v>0</v>
      </c>
      <c r="AB14" s="156">
        <v>0</v>
      </c>
      <c r="AC14" s="76">
        <f t="shared" si="17"/>
        <v>0</v>
      </c>
      <c r="AD14" s="76">
        <f t="shared" si="18"/>
        <v>0</v>
      </c>
      <c r="AE14" s="76">
        <f t="shared" ref="AE14" si="41">AD14/4</f>
        <v>0</v>
      </c>
      <c r="AF14" s="75">
        <f t="shared" si="32"/>
        <v>0</v>
      </c>
      <c r="AG14" s="76">
        <f t="shared" ref="AG14" si="42">AF14/4</f>
        <v>0</v>
      </c>
      <c r="AH14" s="77">
        <f t="shared" si="34"/>
        <v>0</v>
      </c>
      <c r="AI14" s="155">
        <f t="shared" si="35"/>
        <v>0</v>
      </c>
      <c r="AJ14" s="156">
        <f>'DOE_BIL WAP Production Tool'!B28</f>
        <v>0</v>
      </c>
      <c r="AK14" s="76">
        <f t="shared" si="19"/>
        <v>0</v>
      </c>
      <c r="AL14" s="76">
        <f t="shared" si="20"/>
        <v>0</v>
      </c>
      <c r="AM14" s="76">
        <f t="shared" ref="AM14" si="43">AL14/4</f>
        <v>0</v>
      </c>
      <c r="AN14" s="75">
        <f t="shared" si="37"/>
        <v>0</v>
      </c>
      <c r="AO14" s="76">
        <f t="shared" ref="AO14" si="44">AN14/4</f>
        <v>0</v>
      </c>
      <c r="AP14" s="77">
        <f t="shared" si="39"/>
        <v>0</v>
      </c>
      <c r="AQ14" s="155">
        <f t="shared" si="40"/>
        <v>0</v>
      </c>
    </row>
    <row r="15" spans="1:43" x14ac:dyDescent="0.25">
      <c r="A15" s="73" t="s">
        <v>29</v>
      </c>
      <c r="B15" s="74">
        <f t="shared" si="3"/>
        <v>0</v>
      </c>
      <c r="C15" s="74">
        <f t="shared" si="4"/>
        <v>0</v>
      </c>
      <c r="D15" s="74">
        <f t="shared" si="5"/>
        <v>0</v>
      </c>
      <c r="E15" s="74">
        <f t="shared" si="6"/>
        <v>0</v>
      </c>
      <c r="F15" s="74">
        <f t="shared" si="7"/>
        <v>0</v>
      </c>
      <c r="G15" s="74">
        <f t="shared" si="8"/>
        <v>0</v>
      </c>
      <c r="H15" s="120">
        <f t="shared" si="9"/>
        <v>0</v>
      </c>
      <c r="I15" s="120">
        <f t="shared" si="10"/>
        <v>0</v>
      </c>
      <c r="J15" s="120">
        <f t="shared" si="11"/>
        <v>0</v>
      </c>
      <c r="K15" s="120">
        <f t="shared" si="12"/>
        <v>0</v>
      </c>
      <c r="L15" s="120">
        <f t="shared" si="13"/>
        <v>0</v>
      </c>
      <c r="M15" s="120">
        <f t="shared" si="14"/>
        <v>0</v>
      </c>
      <c r="N15" s="121">
        <f t="shared" si="21"/>
        <v>0</v>
      </c>
      <c r="O15" s="121">
        <f t="shared" si="22"/>
        <v>0</v>
      </c>
      <c r="P15" s="121">
        <f t="shared" si="23"/>
        <v>0</v>
      </c>
      <c r="Q15" s="121">
        <f t="shared" si="24"/>
        <v>0</v>
      </c>
      <c r="R15" s="121">
        <f t="shared" si="25"/>
        <v>0</v>
      </c>
      <c r="S15" s="158">
        <f t="shared" si="26"/>
        <v>0</v>
      </c>
      <c r="T15" s="156">
        <v>0</v>
      </c>
      <c r="U15" s="76">
        <f t="shared" si="15"/>
        <v>0</v>
      </c>
      <c r="V15" s="76">
        <f t="shared" si="16"/>
        <v>0</v>
      </c>
      <c r="W15" s="76">
        <f t="shared" si="27"/>
        <v>0</v>
      </c>
      <c r="X15" s="75">
        <f t="shared" si="28"/>
        <v>0</v>
      </c>
      <c r="Y15" s="76">
        <f t="shared" si="27"/>
        <v>0</v>
      </c>
      <c r="Z15" s="77">
        <f t="shared" si="29"/>
        <v>0</v>
      </c>
      <c r="AA15" s="155">
        <f t="shared" si="30"/>
        <v>0</v>
      </c>
      <c r="AB15" s="156">
        <v>0</v>
      </c>
      <c r="AC15" s="76">
        <f t="shared" si="17"/>
        <v>0</v>
      </c>
      <c r="AD15" s="76">
        <f t="shared" si="18"/>
        <v>0</v>
      </c>
      <c r="AE15" s="76">
        <f t="shared" ref="AE15" si="45">AD15/4</f>
        <v>0</v>
      </c>
      <c r="AF15" s="75">
        <f t="shared" si="32"/>
        <v>0</v>
      </c>
      <c r="AG15" s="76">
        <f t="shared" ref="AG15" si="46">AF15/4</f>
        <v>0</v>
      </c>
      <c r="AH15" s="77">
        <f t="shared" si="34"/>
        <v>0</v>
      </c>
      <c r="AI15" s="155">
        <f t="shared" si="35"/>
        <v>0</v>
      </c>
      <c r="AJ15" s="156">
        <f>'DOE_BIL WAP Production Tool'!B29</f>
        <v>0</v>
      </c>
      <c r="AK15" s="76">
        <f t="shared" si="19"/>
        <v>0</v>
      </c>
      <c r="AL15" s="76">
        <f t="shared" si="20"/>
        <v>0</v>
      </c>
      <c r="AM15" s="76">
        <f t="shared" ref="AM15" si="47">AL15/4</f>
        <v>0</v>
      </c>
      <c r="AN15" s="75">
        <f t="shared" si="37"/>
        <v>0</v>
      </c>
      <c r="AO15" s="76">
        <f t="shared" ref="AO15" si="48">AN15/4</f>
        <v>0</v>
      </c>
      <c r="AP15" s="77">
        <f t="shared" si="39"/>
        <v>0</v>
      </c>
      <c r="AQ15" s="155">
        <f t="shared" si="40"/>
        <v>0</v>
      </c>
    </row>
    <row r="16" spans="1:43" x14ac:dyDescent="0.25">
      <c r="A16" s="73" t="s">
        <v>30</v>
      </c>
      <c r="B16" s="74">
        <f t="shared" si="3"/>
        <v>0</v>
      </c>
      <c r="C16" s="74">
        <f t="shared" si="4"/>
        <v>0</v>
      </c>
      <c r="D16" s="74">
        <f t="shared" si="5"/>
        <v>0</v>
      </c>
      <c r="E16" s="74">
        <f t="shared" si="6"/>
        <v>0</v>
      </c>
      <c r="F16" s="74">
        <f t="shared" si="7"/>
        <v>0</v>
      </c>
      <c r="G16" s="74">
        <f t="shared" si="8"/>
        <v>0</v>
      </c>
      <c r="H16" s="120">
        <f t="shared" si="9"/>
        <v>0</v>
      </c>
      <c r="I16" s="120">
        <f t="shared" si="10"/>
        <v>0</v>
      </c>
      <c r="J16" s="120">
        <f t="shared" si="11"/>
        <v>0</v>
      </c>
      <c r="K16" s="120">
        <f t="shared" si="12"/>
        <v>0</v>
      </c>
      <c r="L16" s="120">
        <f t="shared" si="13"/>
        <v>0</v>
      </c>
      <c r="M16" s="120">
        <f t="shared" si="14"/>
        <v>0</v>
      </c>
      <c r="N16" s="121">
        <f t="shared" si="21"/>
        <v>0</v>
      </c>
      <c r="O16" s="121">
        <f t="shared" si="22"/>
        <v>0</v>
      </c>
      <c r="P16" s="121">
        <f t="shared" si="23"/>
        <v>0</v>
      </c>
      <c r="Q16" s="121">
        <f t="shared" si="24"/>
        <v>0</v>
      </c>
      <c r="R16" s="121">
        <f t="shared" si="25"/>
        <v>0</v>
      </c>
      <c r="S16" s="158">
        <f t="shared" si="26"/>
        <v>0</v>
      </c>
      <c r="T16" s="156">
        <v>0</v>
      </c>
      <c r="U16" s="76">
        <f t="shared" si="15"/>
        <v>0</v>
      </c>
      <c r="V16" s="76">
        <f t="shared" si="16"/>
        <v>0</v>
      </c>
      <c r="W16" s="76">
        <f>V16/3</f>
        <v>0</v>
      </c>
      <c r="X16" s="75">
        <f t="shared" si="28"/>
        <v>0</v>
      </c>
      <c r="Y16" s="76">
        <f>X16/3</f>
        <v>0</v>
      </c>
      <c r="Z16" s="77">
        <f t="shared" si="29"/>
        <v>0</v>
      </c>
      <c r="AA16" s="155">
        <f t="shared" si="30"/>
        <v>0</v>
      </c>
      <c r="AB16" s="156">
        <v>0</v>
      </c>
      <c r="AC16" s="76">
        <f t="shared" si="17"/>
        <v>0</v>
      </c>
      <c r="AD16" s="76">
        <f t="shared" si="18"/>
        <v>0</v>
      </c>
      <c r="AE16" s="76">
        <f>AD16/3</f>
        <v>0</v>
      </c>
      <c r="AF16" s="75">
        <f t="shared" si="32"/>
        <v>0</v>
      </c>
      <c r="AG16" s="76">
        <f>AF16/3</f>
        <v>0</v>
      </c>
      <c r="AH16" s="77">
        <f t="shared" si="34"/>
        <v>0</v>
      </c>
      <c r="AI16" s="155">
        <f t="shared" si="35"/>
        <v>0</v>
      </c>
      <c r="AJ16" s="156">
        <f>'DOE_BIL WAP Production Tool'!B30</f>
        <v>0</v>
      </c>
      <c r="AK16" s="76">
        <f t="shared" si="19"/>
        <v>0</v>
      </c>
      <c r="AL16" s="76">
        <f t="shared" si="20"/>
        <v>0</v>
      </c>
      <c r="AM16" s="76">
        <f>AL16/3</f>
        <v>0</v>
      </c>
      <c r="AN16" s="75">
        <f t="shared" si="37"/>
        <v>0</v>
      </c>
      <c r="AO16" s="76">
        <f>AN16/3</f>
        <v>0</v>
      </c>
      <c r="AP16" s="77">
        <f t="shared" si="39"/>
        <v>0</v>
      </c>
      <c r="AQ16" s="155">
        <f t="shared" si="40"/>
        <v>0</v>
      </c>
    </row>
    <row r="17" spans="1:43" x14ac:dyDescent="0.25">
      <c r="A17" s="73" t="s">
        <v>31</v>
      </c>
      <c r="B17" s="74">
        <f t="shared" si="3"/>
        <v>0</v>
      </c>
      <c r="C17" s="74">
        <f t="shared" si="4"/>
        <v>0</v>
      </c>
      <c r="D17" s="74">
        <f t="shared" si="5"/>
        <v>0</v>
      </c>
      <c r="E17" s="74">
        <f t="shared" si="6"/>
        <v>0</v>
      </c>
      <c r="F17" s="74">
        <f t="shared" si="7"/>
        <v>0</v>
      </c>
      <c r="G17" s="74">
        <f t="shared" si="8"/>
        <v>0</v>
      </c>
      <c r="H17" s="120">
        <f t="shared" si="9"/>
        <v>0</v>
      </c>
      <c r="I17" s="120">
        <f t="shared" si="10"/>
        <v>0</v>
      </c>
      <c r="J17" s="120">
        <f t="shared" si="11"/>
        <v>0</v>
      </c>
      <c r="K17" s="120">
        <f t="shared" si="12"/>
        <v>0</v>
      </c>
      <c r="L17" s="120">
        <f t="shared" si="13"/>
        <v>0</v>
      </c>
      <c r="M17" s="120">
        <f t="shared" si="14"/>
        <v>0</v>
      </c>
      <c r="N17" s="121">
        <f t="shared" si="21"/>
        <v>0</v>
      </c>
      <c r="O17" s="121">
        <f t="shared" si="22"/>
        <v>0</v>
      </c>
      <c r="P17" s="121">
        <f t="shared" si="23"/>
        <v>0</v>
      </c>
      <c r="Q17" s="121">
        <f t="shared" si="24"/>
        <v>0</v>
      </c>
      <c r="R17" s="121">
        <f t="shared" si="25"/>
        <v>0</v>
      </c>
      <c r="S17" s="158">
        <f t="shared" si="26"/>
        <v>0</v>
      </c>
      <c r="T17" s="156">
        <v>0</v>
      </c>
      <c r="U17" s="76">
        <f t="shared" si="15"/>
        <v>0</v>
      </c>
      <c r="V17" s="76">
        <f t="shared" si="16"/>
        <v>0</v>
      </c>
      <c r="W17" s="76">
        <f>V17/2.5</f>
        <v>0</v>
      </c>
      <c r="X17" s="75">
        <f t="shared" si="28"/>
        <v>0</v>
      </c>
      <c r="Y17" s="76">
        <f>X17/2.5</f>
        <v>0</v>
      </c>
      <c r="Z17" s="77">
        <f t="shared" si="29"/>
        <v>0</v>
      </c>
      <c r="AA17" s="155">
        <f t="shared" si="30"/>
        <v>0</v>
      </c>
      <c r="AB17" s="156">
        <v>0</v>
      </c>
      <c r="AC17" s="76">
        <f t="shared" si="17"/>
        <v>0</v>
      </c>
      <c r="AD17" s="76">
        <f t="shared" si="18"/>
        <v>0</v>
      </c>
      <c r="AE17" s="76">
        <f>AD17/2.5</f>
        <v>0</v>
      </c>
      <c r="AF17" s="75">
        <f t="shared" si="32"/>
        <v>0</v>
      </c>
      <c r="AG17" s="76">
        <f>AF17/2.5</f>
        <v>0</v>
      </c>
      <c r="AH17" s="77">
        <f t="shared" si="34"/>
        <v>0</v>
      </c>
      <c r="AI17" s="155">
        <f t="shared" si="35"/>
        <v>0</v>
      </c>
      <c r="AJ17" s="156">
        <f>'DOE_BIL WAP Production Tool'!B31</f>
        <v>0</v>
      </c>
      <c r="AK17" s="76">
        <f t="shared" si="19"/>
        <v>0</v>
      </c>
      <c r="AL17" s="76">
        <f t="shared" si="20"/>
        <v>0</v>
      </c>
      <c r="AM17" s="76">
        <f>AL17/2.5</f>
        <v>0</v>
      </c>
      <c r="AN17" s="75">
        <f t="shared" si="37"/>
        <v>0</v>
      </c>
      <c r="AO17" s="76">
        <f>AN17/2.5</f>
        <v>0</v>
      </c>
      <c r="AP17" s="77">
        <f t="shared" si="39"/>
        <v>0</v>
      </c>
      <c r="AQ17" s="155">
        <f t="shared" si="40"/>
        <v>0</v>
      </c>
    </row>
    <row r="18" spans="1:43" ht="14.45" customHeight="1" x14ac:dyDescent="0.25">
      <c r="A18" s="72">
        <v>45292</v>
      </c>
      <c r="B18" s="74">
        <f t="shared" si="3"/>
        <v>0</v>
      </c>
      <c r="C18" s="74">
        <f t="shared" si="4"/>
        <v>0</v>
      </c>
      <c r="D18" s="74">
        <f t="shared" si="5"/>
        <v>0</v>
      </c>
      <c r="E18" s="74">
        <f t="shared" si="6"/>
        <v>0</v>
      </c>
      <c r="F18" s="74">
        <f t="shared" si="7"/>
        <v>0</v>
      </c>
      <c r="G18" s="74">
        <f t="shared" si="8"/>
        <v>0</v>
      </c>
      <c r="H18" s="120">
        <f t="shared" si="9"/>
        <v>0</v>
      </c>
      <c r="I18" s="120">
        <f t="shared" si="10"/>
        <v>0</v>
      </c>
      <c r="J18" s="120">
        <f t="shared" si="11"/>
        <v>0</v>
      </c>
      <c r="K18" s="120">
        <f t="shared" si="12"/>
        <v>0</v>
      </c>
      <c r="L18" s="120">
        <f t="shared" si="13"/>
        <v>0</v>
      </c>
      <c r="M18" s="120">
        <f t="shared" si="14"/>
        <v>0</v>
      </c>
      <c r="N18" s="121">
        <f t="shared" si="21"/>
        <v>0</v>
      </c>
      <c r="O18" s="121">
        <f t="shared" si="22"/>
        <v>0</v>
      </c>
      <c r="P18" s="121">
        <f t="shared" si="23"/>
        <v>0</v>
      </c>
      <c r="Q18" s="121">
        <f t="shared" si="24"/>
        <v>0</v>
      </c>
      <c r="R18" s="121">
        <f t="shared" si="25"/>
        <v>0</v>
      </c>
      <c r="S18" s="158">
        <f t="shared" si="26"/>
        <v>0</v>
      </c>
      <c r="T18" s="156">
        <v>0</v>
      </c>
      <c r="U18" s="76">
        <f t="shared" si="15"/>
        <v>0</v>
      </c>
      <c r="V18" s="76">
        <f t="shared" si="16"/>
        <v>0</v>
      </c>
      <c r="W18" s="76">
        <f t="shared" si="27"/>
        <v>0</v>
      </c>
      <c r="X18" s="75">
        <f t="shared" si="28"/>
        <v>0</v>
      </c>
      <c r="Y18" s="76">
        <f t="shared" si="27"/>
        <v>0</v>
      </c>
      <c r="Z18" s="77">
        <f t="shared" si="29"/>
        <v>0</v>
      </c>
      <c r="AA18" s="155">
        <f t="shared" si="30"/>
        <v>0</v>
      </c>
      <c r="AB18" s="156">
        <v>0</v>
      </c>
      <c r="AC18" s="76">
        <f t="shared" si="17"/>
        <v>0</v>
      </c>
      <c r="AD18" s="76">
        <f t="shared" si="18"/>
        <v>0</v>
      </c>
      <c r="AE18" s="76">
        <f t="shared" ref="AE18" si="49">AD18/4</f>
        <v>0</v>
      </c>
      <c r="AF18" s="75">
        <f t="shared" si="32"/>
        <v>0</v>
      </c>
      <c r="AG18" s="76">
        <f t="shared" ref="AG18" si="50">AF18/4</f>
        <v>0</v>
      </c>
      <c r="AH18" s="77">
        <f t="shared" si="34"/>
        <v>0</v>
      </c>
      <c r="AI18" s="155">
        <f t="shared" si="35"/>
        <v>0</v>
      </c>
      <c r="AJ18" s="156">
        <f>'DOE_BIL WAP Production Tool'!B32</f>
        <v>0</v>
      </c>
      <c r="AK18" s="76">
        <f t="shared" si="19"/>
        <v>0</v>
      </c>
      <c r="AL18" s="76">
        <f t="shared" si="20"/>
        <v>0</v>
      </c>
      <c r="AM18" s="76">
        <f t="shared" ref="AM18" si="51">AL18/4</f>
        <v>0</v>
      </c>
      <c r="AN18" s="75">
        <f t="shared" si="37"/>
        <v>0</v>
      </c>
      <c r="AO18" s="76">
        <f t="shared" ref="AO18" si="52">AN18/4</f>
        <v>0</v>
      </c>
      <c r="AP18" s="77">
        <f t="shared" si="39"/>
        <v>0</v>
      </c>
      <c r="AQ18" s="155">
        <f t="shared" si="40"/>
        <v>0</v>
      </c>
    </row>
    <row r="19" spans="1:43" x14ac:dyDescent="0.25">
      <c r="A19" s="73" t="s">
        <v>21</v>
      </c>
      <c r="B19" s="74">
        <f t="shared" si="3"/>
        <v>0</v>
      </c>
      <c r="C19" s="74">
        <f t="shared" si="4"/>
        <v>0</v>
      </c>
      <c r="D19" s="74">
        <f t="shared" si="5"/>
        <v>0</v>
      </c>
      <c r="E19" s="74">
        <f t="shared" si="6"/>
        <v>0</v>
      </c>
      <c r="F19" s="74">
        <f t="shared" si="7"/>
        <v>0</v>
      </c>
      <c r="G19" s="74">
        <f t="shared" si="8"/>
        <v>0</v>
      </c>
      <c r="H19" s="120">
        <f t="shared" si="9"/>
        <v>0</v>
      </c>
      <c r="I19" s="120">
        <f t="shared" si="10"/>
        <v>0</v>
      </c>
      <c r="J19" s="120">
        <f t="shared" si="11"/>
        <v>0</v>
      </c>
      <c r="K19" s="120">
        <f t="shared" si="12"/>
        <v>0</v>
      </c>
      <c r="L19" s="120">
        <f t="shared" si="13"/>
        <v>0</v>
      </c>
      <c r="M19" s="120">
        <f t="shared" si="14"/>
        <v>0</v>
      </c>
      <c r="N19" s="121">
        <f t="shared" si="21"/>
        <v>0</v>
      </c>
      <c r="O19" s="121">
        <f t="shared" si="22"/>
        <v>0</v>
      </c>
      <c r="P19" s="121">
        <f t="shared" si="23"/>
        <v>0</v>
      </c>
      <c r="Q19" s="121">
        <f t="shared" si="24"/>
        <v>0</v>
      </c>
      <c r="R19" s="121">
        <f t="shared" si="25"/>
        <v>0</v>
      </c>
      <c r="S19" s="158">
        <f t="shared" si="26"/>
        <v>0</v>
      </c>
      <c r="T19" s="156">
        <v>0</v>
      </c>
      <c r="U19" s="76">
        <f t="shared" si="15"/>
        <v>0</v>
      </c>
      <c r="V19" s="76">
        <f t="shared" si="16"/>
        <v>0</v>
      </c>
      <c r="W19" s="76">
        <f t="shared" si="27"/>
        <v>0</v>
      </c>
      <c r="X19" s="75">
        <f t="shared" si="28"/>
        <v>0</v>
      </c>
      <c r="Y19" s="76">
        <f t="shared" si="27"/>
        <v>0</v>
      </c>
      <c r="Z19" s="77">
        <f t="shared" si="29"/>
        <v>0</v>
      </c>
      <c r="AA19" s="155">
        <f t="shared" si="30"/>
        <v>0</v>
      </c>
      <c r="AB19" s="156">
        <v>0</v>
      </c>
      <c r="AC19" s="76">
        <f t="shared" si="17"/>
        <v>0</v>
      </c>
      <c r="AD19" s="76">
        <f t="shared" si="18"/>
        <v>0</v>
      </c>
      <c r="AE19" s="76">
        <f t="shared" ref="AE19" si="53">AD19/4</f>
        <v>0</v>
      </c>
      <c r="AF19" s="75">
        <f t="shared" si="32"/>
        <v>0</v>
      </c>
      <c r="AG19" s="76">
        <f t="shared" ref="AG19" si="54">AF19/4</f>
        <v>0</v>
      </c>
      <c r="AH19" s="77">
        <f t="shared" si="34"/>
        <v>0</v>
      </c>
      <c r="AI19" s="155">
        <f t="shared" si="35"/>
        <v>0</v>
      </c>
      <c r="AJ19" s="156">
        <f>'DOE_BIL WAP Production Tool'!B33</f>
        <v>0</v>
      </c>
      <c r="AK19" s="76">
        <f t="shared" si="19"/>
        <v>0</v>
      </c>
      <c r="AL19" s="76">
        <f t="shared" si="20"/>
        <v>0</v>
      </c>
      <c r="AM19" s="76">
        <f t="shared" ref="AM19" si="55">AL19/4</f>
        <v>0</v>
      </c>
      <c r="AN19" s="75">
        <f t="shared" si="37"/>
        <v>0</v>
      </c>
      <c r="AO19" s="76">
        <f t="shared" ref="AO19" si="56">AN19/4</f>
        <v>0</v>
      </c>
      <c r="AP19" s="77">
        <f t="shared" si="39"/>
        <v>0</v>
      </c>
      <c r="AQ19" s="155">
        <f t="shared" si="40"/>
        <v>0</v>
      </c>
    </row>
    <row r="20" spans="1:43" x14ac:dyDescent="0.25">
      <c r="A20" s="73" t="s">
        <v>22</v>
      </c>
      <c r="B20" s="74">
        <f t="shared" si="3"/>
        <v>0</v>
      </c>
      <c r="C20" s="74">
        <f t="shared" si="4"/>
        <v>0</v>
      </c>
      <c r="D20" s="74">
        <f t="shared" si="5"/>
        <v>0</v>
      </c>
      <c r="E20" s="74">
        <f t="shared" si="6"/>
        <v>0</v>
      </c>
      <c r="F20" s="74">
        <f t="shared" si="7"/>
        <v>0</v>
      </c>
      <c r="G20" s="74">
        <f t="shared" si="8"/>
        <v>0</v>
      </c>
      <c r="H20" s="120">
        <f t="shared" si="9"/>
        <v>0</v>
      </c>
      <c r="I20" s="120">
        <f t="shared" si="10"/>
        <v>0</v>
      </c>
      <c r="J20" s="120">
        <f t="shared" si="11"/>
        <v>0</v>
      </c>
      <c r="K20" s="120">
        <f t="shared" si="12"/>
        <v>0</v>
      </c>
      <c r="L20" s="120">
        <f t="shared" si="13"/>
        <v>0</v>
      </c>
      <c r="M20" s="120">
        <f t="shared" si="14"/>
        <v>0</v>
      </c>
      <c r="N20" s="121">
        <f t="shared" si="21"/>
        <v>0</v>
      </c>
      <c r="O20" s="121">
        <f t="shared" si="22"/>
        <v>0</v>
      </c>
      <c r="P20" s="121">
        <f t="shared" si="23"/>
        <v>0</v>
      </c>
      <c r="Q20" s="121">
        <f t="shared" si="24"/>
        <v>0</v>
      </c>
      <c r="R20" s="121">
        <f t="shared" si="25"/>
        <v>0</v>
      </c>
      <c r="S20" s="158">
        <f t="shared" si="26"/>
        <v>0</v>
      </c>
      <c r="T20" s="156">
        <v>0</v>
      </c>
      <c r="U20" s="76">
        <f t="shared" si="15"/>
        <v>0</v>
      </c>
      <c r="V20" s="76">
        <f t="shared" si="16"/>
        <v>0</v>
      </c>
      <c r="W20" s="76">
        <f t="shared" si="27"/>
        <v>0</v>
      </c>
      <c r="X20" s="75">
        <f t="shared" si="28"/>
        <v>0</v>
      </c>
      <c r="Y20" s="76">
        <f t="shared" si="27"/>
        <v>0</v>
      </c>
      <c r="Z20" s="77">
        <f t="shared" si="29"/>
        <v>0</v>
      </c>
      <c r="AA20" s="155">
        <f t="shared" si="30"/>
        <v>0</v>
      </c>
      <c r="AB20" s="156">
        <v>0</v>
      </c>
      <c r="AC20" s="76">
        <f t="shared" si="17"/>
        <v>0</v>
      </c>
      <c r="AD20" s="76">
        <f t="shared" si="18"/>
        <v>0</v>
      </c>
      <c r="AE20" s="76">
        <f t="shared" ref="AE20" si="57">AD20/4</f>
        <v>0</v>
      </c>
      <c r="AF20" s="75">
        <f t="shared" si="32"/>
        <v>0</v>
      </c>
      <c r="AG20" s="76">
        <f t="shared" ref="AG20" si="58">AF20/4</f>
        <v>0</v>
      </c>
      <c r="AH20" s="77">
        <f t="shared" si="34"/>
        <v>0</v>
      </c>
      <c r="AI20" s="155">
        <f t="shared" si="35"/>
        <v>0</v>
      </c>
      <c r="AJ20" s="156">
        <f>'DOE_BIL WAP Production Tool'!B34</f>
        <v>0</v>
      </c>
      <c r="AK20" s="76">
        <f t="shared" si="19"/>
        <v>0</v>
      </c>
      <c r="AL20" s="76">
        <f t="shared" si="20"/>
        <v>0</v>
      </c>
      <c r="AM20" s="76">
        <f t="shared" ref="AM20" si="59">AL20/4</f>
        <v>0</v>
      </c>
      <c r="AN20" s="75">
        <f t="shared" si="37"/>
        <v>0</v>
      </c>
      <c r="AO20" s="76">
        <f t="shared" ref="AO20" si="60">AN20/4</f>
        <v>0</v>
      </c>
      <c r="AP20" s="77">
        <f t="shared" si="39"/>
        <v>0</v>
      </c>
      <c r="AQ20" s="155">
        <f t="shared" si="40"/>
        <v>0</v>
      </c>
    </row>
    <row r="21" spans="1:43" x14ac:dyDescent="0.25">
      <c r="A21" s="73" t="s">
        <v>23</v>
      </c>
      <c r="B21" s="74">
        <f t="shared" si="3"/>
        <v>0</v>
      </c>
      <c r="C21" s="74">
        <f t="shared" si="4"/>
        <v>0</v>
      </c>
      <c r="D21" s="74">
        <f t="shared" si="5"/>
        <v>0</v>
      </c>
      <c r="E21" s="74">
        <f t="shared" si="6"/>
        <v>0</v>
      </c>
      <c r="F21" s="74">
        <f t="shared" si="7"/>
        <v>0</v>
      </c>
      <c r="G21" s="74">
        <f t="shared" si="8"/>
        <v>0</v>
      </c>
      <c r="H21" s="120">
        <f t="shared" si="9"/>
        <v>0</v>
      </c>
      <c r="I21" s="120">
        <f t="shared" si="10"/>
        <v>0</v>
      </c>
      <c r="J21" s="120">
        <f t="shared" si="11"/>
        <v>0</v>
      </c>
      <c r="K21" s="120">
        <f t="shared" si="12"/>
        <v>0</v>
      </c>
      <c r="L21" s="120">
        <f t="shared" si="13"/>
        <v>0</v>
      </c>
      <c r="M21" s="120">
        <f t="shared" si="14"/>
        <v>0</v>
      </c>
      <c r="N21" s="121">
        <f t="shared" si="21"/>
        <v>0</v>
      </c>
      <c r="O21" s="121">
        <f t="shared" si="22"/>
        <v>0</v>
      </c>
      <c r="P21" s="121">
        <f t="shared" si="23"/>
        <v>0</v>
      </c>
      <c r="Q21" s="121">
        <f t="shared" si="24"/>
        <v>0</v>
      </c>
      <c r="R21" s="121">
        <f t="shared" si="25"/>
        <v>0</v>
      </c>
      <c r="S21" s="158">
        <f t="shared" si="26"/>
        <v>0</v>
      </c>
      <c r="T21" s="156">
        <v>0</v>
      </c>
      <c r="U21" s="76">
        <f t="shared" si="15"/>
        <v>0</v>
      </c>
      <c r="V21" s="76">
        <f t="shared" si="16"/>
        <v>0</v>
      </c>
      <c r="W21" s="76">
        <f t="shared" si="27"/>
        <v>0</v>
      </c>
      <c r="X21" s="75">
        <f t="shared" si="28"/>
        <v>0</v>
      </c>
      <c r="Y21" s="76">
        <f t="shared" si="27"/>
        <v>0</v>
      </c>
      <c r="Z21" s="77">
        <f t="shared" si="29"/>
        <v>0</v>
      </c>
      <c r="AA21" s="155">
        <f t="shared" si="30"/>
        <v>0</v>
      </c>
      <c r="AB21" s="156">
        <v>0</v>
      </c>
      <c r="AC21" s="76">
        <f t="shared" si="17"/>
        <v>0</v>
      </c>
      <c r="AD21" s="76">
        <f t="shared" si="18"/>
        <v>0</v>
      </c>
      <c r="AE21" s="76">
        <f t="shared" ref="AE21" si="61">AD21/4</f>
        <v>0</v>
      </c>
      <c r="AF21" s="75">
        <f t="shared" si="32"/>
        <v>0</v>
      </c>
      <c r="AG21" s="76">
        <f t="shared" ref="AG21" si="62">AF21/4</f>
        <v>0</v>
      </c>
      <c r="AH21" s="77">
        <f t="shared" si="34"/>
        <v>0</v>
      </c>
      <c r="AI21" s="155">
        <f t="shared" si="35"/>
        <v>0</v>
      </c>
      <c r="AJ21" s="156">
        <f>'DOE_BIL WAP Production Tool'!B35</f>
        <v>0</v>
      </c>
      <c r="AK21" s="76">
        <f t="shared" si="19"/>
        <v>0</v>
      </c>
      <c r="AL21" s="76">
        <f t="shared" si="20"/>
        <v>0</v>
      </c>
      <c r="AM21" s="76">
        <f t="shared" ref="AM21" si="63">AL21/4</f>
        <v>0</v>
      </c>
      <c r="AN21" s="75">
        <f t="shared" si="37"/>
        <v>0</v>
      </c>
      <c r="AO21" s="76">
        <f t="shared" ref="AO21" si="64">AN21/4</f>
        <v>0</v>
      </c>
      <c r="AP21" s="77">
        <f t="shared" si="39"/>
        <v>0</v>
      </c>
      <c r="AQ21" s="155">
        <f t="shared" si="40"/>
        <v>0</v>
      </c>
    </row>
    <row r="22" spans="1:43" ht="14.45" customHeight="1" x14ac:dyDescent="0.25">
      <c r="A22" s="73" t="s">
        <v>24</v>
      </c>
      <c r="B22" s="74">
        <f t="shared" si="3"/>
        <v>0</v>
      </c>
      <c r="C22" s="74">
        <f t="shared" si="4"/>
        <v>0</v>
      </c>
      <c r="D22" s="74">
        <f t="shared" si="5"/>
        <v>0</v>
      </c>
      <c r="E22" s="74">
        <f t="shared" si="6"/>
        <v>0</v>
      </c>
      <c r="F22" s="74">
        <f t="shared" si="7"/>
        <v>0</v>
      </c>
      <c r="G22" s="74">
        <f t="shared" si="8"/>
        <v>0</v>
      </c>
      <c r="H22" s="120">
        <f t="shared" si="9"/>
        <v>0</v>
      </c>
      <c r="I22" s="120">
        <f t="shared" si="10"/>
        <v>0</v>
      </c>
      <c r="J22" s="120">
        <f t="shared" si="11"/>
        <v>0</v>
      </c>
      <c r="K22" s="120">
        <f t="shared" si="12"/>
        <v>0</v>
      </c>
      <c r="L22" s="120">
        <f t="shared" si="13"/>
        <v>0</v>
      </c>
      <c r="M22" s="120">
        <f t="shared" si="14"/>
        <v>0</v>
      </c>
      <c r="N22" s="121">
        <f t="shared" si="21"/>
        <v>0</v>
      </c>
      <c r="O22" s="121">
        <f t="shared" si="22"/>
        <v>0</v>
      </c>
      <c r="P22" s="121">
        <f t="shared" si="23"/>
        <v>0</v>
      </c>
      <c r="Q22" s="121">
        <f t="shared" si="24"/>
        <v>0</v>
      </c>
      <c r="R22" s="121">
        <f t="shared" si="25"/>
        <v>0</v>
      </c>
      <c r="S22" s="158">
        <f t="shared" si="26"/>
        <v>0</v>
      </c>
      <c r="T22" s="156">
        <v>0</v>
      </c>
      <c r="U22" s="76">
        <f t="shared" si="15"/>
        <v>0</v>
      </c>
      <c r="V22" s="76">
        <f t="shared" si="16"/>
        <v>0</v>
      </c>
      <c r="W22" s="76">
        <f t="shared" si="27"/>
        <v>0</v>
      </c>
      <c r="X22" s="75">
        <f t="shared" si="28"/>
        <v>0</v>
      </c>
      <c r="Y22" s="76">
        <f t="shared" si="27"/>
        <v>0</v>
      </c>
      <c r="Z22" s="77">
        <f t="shared" si="29"/>
        <v>0</v>
      </c>
      <c r="AA22" s="155">
        <f t="shared" si="30"/>
        <v>0</v>
      </c>
      <c r="AB22" s="156">
        <v>0</v>
      </c>
      <c r="AC22" s="76">
        <f t="shared" si="17"/>
        <v>0</v>
      </c>
      <c r="AD22" s="76">
        <f t="shared" si="18"/>
        <v>0</v>
      </c>
      <c r="AE22" s="76">
        <f t="shared" ref="AE22" si="65">AD22/4</f>
        <v>0</v>
      </c>
      <c r="AF22" s="75">
        <f t="shared" si="32"/>
        <v>0</v>
      </c>
      <c r="AG22" s="76">
        <f t="shared" ref="AG22" si="66">AF22/4</f>
        <v>0</v>
      </c>
      <c r="AH22" s="77">
        <f t="shared" si="34"/>
        <v>0</v>
      </c>
      <c r="AI22" s="155">
        <f t="shared" si="35"/>
        <v>0</v>
      </c>
      <c r="AJ22" s="156">
        <f>'DOE_BIL WAP Production Tool'!B36</f>
        <v>0</v>
      </c>
      <c r="AK22" s="76">
        <f t="shared" si="19"/>
        <v>0</v>
      </c>
      <c r="AL22" s="76">
        <f t="shared" si="20"/>
        <v>0</v>
      </c>
      <c r="AM22" s="76">
        <f t="shared" ref="AM22" si="67">AL22/4</f>
        <v>0</v>
      </c>
      <c r="AN22" s="75">
        <f t="shared" si="37"/>
        <v>0</v>
      </c>
      <c r="AO22" s="76">
        <f t="shared" ref="AO22" si="68">AN22/4</f>
        <v>0</v>
      </c>
      <c r="AP22" s="77">
        <f t="shared" si="39"/>
        <v>0</v>
      </c>
      <c r="AQ22" s="155">
        <f t="shared" si="40"/>
        <v>0</v>
      </c>
    </row>
    <row r="23" spans="1:43" x14ac:dyDescent="0.25">
      <c r="A23" s="73" t="s">
        <v>25</v>
      </c>
      <c r="B23" s="74">
        <f t="shared" si="3"/>
        <v>0</v>
      </c>
      <c r="C23" s="74">
        <f t="shared" si="4"/>
        <v>0</v>
      </c>
      <c r="D23" s="74">
        <f t="shared" si="5"/>
        <v>0</v>
      </c>
      <c r="E23" s="74">
        <f t="shared" si="6"/>
        <v>0</v>
      </c>
      <c r="F23" s="74">
        <f t="shared" si="7"/>
        <v>0</v>
      </c>
      <c r="G23" s="74">
        <f t="shared" si="8"/>
        <v>0</v>
      </c>
      <c r="H23" s="120">
        <f t="shared" si="9"/>
        <v>0</v>
      </c>
      <c r="I23" s="120">
        <f t="shared" si="10"/>
        <v>0</v>
      </c>
      <c r="J23" s="120">
        <f t="shared" si="11"/>
        <v>0</v>
      </c>
      <c r="K23" s="120">
        <f t="shared" si="12"/>
        <v>0</v>
      </c>
      <c r="L23" s="120">
        <f t="shared" si="13"/>
        <v>0</v>
      </c>
      <c r="M23" s="120">
        <f t="shared" si="14"/>
        <v>0</v>
      </c>
      <c r="N23" s="121">
        <f t="shared" si="21"/>
        <v>0</v>
      </c>
      <c r="O23" s="121">
        <f t="shared" si="22"/>
        <v>0</v>
      </c>
      <c r="P23" s="121">
        <f t="shared" si="23"/>
        <v>0</v>
      </c>
      <c r="Q23" s="121">
        <f t="shared" si="24"/>
        <v>0</v>
      </c>
      <c r="R23" s="121">
        <f t="shared" si="25"/>
        <v>0</v>
      </c>
      <c r="S23" s="158">
        <f t="shared" si="26"/>
        <v>0</v>
      </c>
      <c r="T23" s="156">
        <v>0</v>
      </c>
      <c r="U23" s="76">
        <f t="shared" si="15"/>
        <v>0</v>
      </c>
      <c r="V23" s="76">
        <f t="shared" si="16"/>
        <v>0</v>
      </c>
      <c r="W23" s="76">
        <f t="shared" si="27"/>
        <v>0</v>
      </c>
      <c r="X23" s="75">
        <f t="shared" si="28"/>
        <v>0</v>
      </c>
      <c r="Y23" s="76">
        <f t="shared" si="27"/>
        <v>0</v>
      </c>
      <c r="Z23" s="77">
        <f t="shared" si="29"/>
        <v>0</v>
      </c>
      <c r="AA23" s="155">
        <f t="shared" si="30"/>
        <v>0</v>
      </c>
      <c r="AB23" s="156">
        <v>0</v>
      </c>
      <c r="AC23" s="76">
        <f t="shared" si="17"/>
        <v>0</v>
      </c>
      <c r="AD23" s="76">
        <f t="shared" si="18"/>
        <v>0</v>
      </c>
      <c r="AE23" s="76">
        <f t="shared" ref="AE23" si="69">AD23/4</f>
        <v>0</v>
      </c>
      <c r="AF23" s="75">
        <f t="shared" si="32"/>
        <v>0</v>
      </c>
      <c r="AG23" s="76">
        <f t="shared" ref="AG23" si="70">AF23/4</f>
        <v>0</v>
      </c>
      <c r="AH23" s="77">
        <f t="shared" si="34"/>
        <v>0</v>
      </c>
      <c r="AI23" s="155">
        <f t="shared" si="35"/>
        <v>0</v>
      </c>
      <c r="AJ23" s="156">
        <f>'DOE_BIL WAP Production Tool'!B37</f>
        <v>0</v>
      </c>
      <c r="AK23" s="76">
        <f t="shared" si="19"/>
        <v>0</v>
      </c>
      <c r="AL23" s="76">
        <f t="shared" si="20"/>
        <v>0</v>
      </c>
      <c r="AM23" s="76">
        <f t="shared" ref="AM23" si="71">AL23/4</f>
        <v>0</v>
      </c>
      <c r="AN23" s="75">
        <f t="shared" si="37"/>
        <v>0</v>
      </c>
      <c r="AO23" s="76">
        <f t="shared" ref="AO23" si="72">AN23/4</f>
        <v>0</v>
      </c>
      <c r="AP23" s="77">
        <f t="shared" si="39"/>
        <v>0</v>
      </c>
      <c r="AQ23" s="155">
        <f t="shared" si="40"/>
        <v>0</v>
      </c>
    </row>
    <row r="24" spans="1:43" x14ac:dyDescent="0.25">
      <c r="A24" s="73" t="s">
        <v>26</v>
      </c>
      <c r="B24" s="74">
        <f t="shared" si="3"/>
        <v>0</v>
      </c>
      <c r="C24" s="74">
        <f t="shared" si="4"/>
        <v>0</v>
      </c>
      <c r="D24" s="74">
        <f t="shared" si="5"/>
        <v>0</v>
      </c>
      <c r="E24" s="74">
        <f t="shared" si="6"/>
        <v>0</v>
      </c>
      <c r="F24" s="74">
        <f t="shared" si="7"/>
        <v>0</v>
      </c>
      <c r="G24" s="74">
        <f t="shared" si="8"/>
        <v>0</v>
      </c>
      <c r="H24" s="120">
        <f t="shared" si="9"/>
        <v>0</v>
      </c>
      <c r="I24" s="120">
        <f t="shared" si="10"/>
        <v>0</v>
      </c>
      <c r="J24" s="120">
        <f t="shared" si="11"/>
        <v>0</v>
      </c>
      <c r="K24" s="120">
        <f t="shared" si="12"/>
        <v>0</v>
      </c>
      <c r="L24" s="120">
        <f t="shared" si="13"/>
        <v>0</v>
      </c>
      <c r="M24" s="120">
        <f t="shared" si="14"/>
        <v>0</v>
      </c>
      <c r="N24" s="121">
        <f t="shared" si="21"/>
        <v>0</v>
      </c>
      <c r="O24" s="121">
        <f t="shared" si="22"/>
        <v>0</v>
      </c>
      <c r="P24" s="121">
        <f t="shared" si="23"/>
        <v>0</v>
      </c>
      <c r="Q24" s="121">
        <f t="shared" si="24"/>
        <v>0</v>
      </c>
      <c r="R24" s="121">
        <f t="shared" si="25"/>
        <v>0</v>
      </c>
      <c r="S24" s="158">
        <f t="shared" si="26"/>
        <v>0</v>
      </c>
      <c r="T24" s="156">
        <v>0</v>
      </c>
      <c r="U24" s="76">
        <f t="shared" si="15"/>
        <v>0</v>
      </c>
      <c r="V24" s="76">
        <f t="shared" si="16"/>
        <v>0</v>
      </c>
      <c r="W24" s="76">
        <f t="shared" si="27"/>
        <v>0</v>
      </c>
      <c r="X24" s="75">
        <f t="shared" si="28"/>
        <v>0</v>
      </c>
      <c r="Y24" s="76">
        <f t="shared" si="27"/>
        <v>0</v>
      </c>
      <c r="Z24" s="77">
        <f t="shared" si="29"/>
        <v>0</v>
      </c>
      <c r="AA24" s="155">
        <f t="shared" si="30"/>
        <v>0</v>
      </c>
      <c r="AB24" s="156">
        <v>0</v>
      </c>
      <c r="AC24" s="76">
        <f t="shared" si="17"/>
        <v>0</v>
      </c>
      <c r="AD24" s="76">
        <f t="shared" si="18"/>
        <v>0</v>
      </c>
      <c r="AE24" s="76">
        <f t="shared" ref="AE24" si="73">AD24/4</f>
        <v>0</v>
      </c>
      <c r="AF24" s="75">
        <f t="shared" si="32"/>
        <v>0</v>
      </c>
      <c r="AG24" s="76">
        <f t="shared" ref="AG24" si="74">AF24/4</f>
        <v>0</v>
      </c>
      <c r="AH24" s="77">
        <f t="shared" si="34"/>
        <v>0</v>
      </c>
      <c r="AI24" s="155">
        <f t="shared" si="35"/>
        <v>0</v>
      </c>
      <c r="AJ24" s="156">
        <f>'DOE_BIL WAP Production Tool'!B38</f>
        <v>0</v>
      </c>
      <c r="AK24" s="76">
        <f t="shared" si="19"/>
        <v>0</v>
      </c>
      <c r="AL24" s="76">
        <f t="shared" si="20"/>
        <v>0</v>
      </c>
      <c r="AM24" s="76">
        <f t="shared" ref="AM24" si="75">AL24/4</f>
        <v>0</v>
      </c>
      <c r="AN24" s="75">
        <f t="shared" si="37"/>
        <v>0</v>
      </c>
      <c r="AO24" s="76">
        <f t="shared" ref="AO24" si="76">AN24/4</f>
        <v>0</v>
      </c>
      <c r="AP24" s="77">
        <f t="shared" si="39"/>
        <v>0</v>
      </c>
      <c r="AQ24" s="155">
        <f t="shared" si="40"/>
        <v>0</v>
      </c>
    </row>
    <row r="25" spans="1:43" x14ac:dyDescent="0.25">
      <c r="A25" s="73" t="s">
        <v>27</v>
      </c>
      <c r="B25" s="74">
        <f t="shared" si="3"/>
        <v>0</v>
      </c>
      <c r="C25" s="74">
        <f t="shared" si="4"/>
        <v>0</v>
      </c>
      <c r="D25" s="74">
        <f t="shared" si="5"/>
        <v>0</v>
      </c>
      <c r="E25" s="74">
        <f t="shared" si="6"/>
        <v>0</v>
      </c>
      <c r="F25" s="74">
        <f t="shared" si="7"/>
        <v>0</v>
      </c>
      <c r="G25" s="74">
        <f t="shared" si="8"/>
        <v>0</v>
      </c>
      <c r="H25" s="120">
        <f t="shared" si="9"/>
        <v>0</v>
      </c>
      <c r="I25" s="120">
        <f t="shared" si="10"/>
        <v>0</v>
      </c>
      <c r="J25" s="120">
        <f t="shared" si="11"/>
        <v>0</v>
      </c>
      <c r="K25" s="120">
        <f t="shared" si="12"/>
        <v>0</v>
      </c>
      <c r="L25" s="120">
        <f t="shared" si="13"/>
        <v>0</v>
      </c>
      <c r="M25" s="120">
        <f t="shared" si="14"/>
        <v>0</v>
      </c>
      <c r="N25" s="121">
        <f t="shared" si="21"/>
        <v>0</v>
      </c>
      <c r="O25" s="121">
        <f t="shared" si="22"/>
        <v>0</v>
      </c>
      <c r="P25" s="121">
        <f t="shared" si="23"/>
        <v>0</v>
      </c>
      <c r="Q25" s="121">
        <f t="shared" si="24"/>
        <v>0</v>
      </c>
      <c r="R25" s="121">
        <f t="shared" si="25"/>
        <v>0</v>
      </c>
      <c r="S25" s="158">
        <f t="shared" si="26"/>
        <v>0</v>
      </c>
      <c r="T25" s="156">
        <v>0</v>
      </c>
      <c r="U25" s="76">
        <f t="shared" si="15"/>
        <v>0</v>
      </c>
      <c r="V25" s="76">
        <f t="shared" si="16"/>
        <v>0</v>
      </c>
      <c r="W25" s="76">
        <f t="shared" si="27"/>
        <v>0</v>
      </c>
      <c r="X25" s="75">
        <f t="shared" si="28"/>
        <v>0</v>
      </c>
      <c r="Y25" s="76">
        <f t="shared" si="27"/>
        <v>0</v>
      </c>
      <c r="Z25" s="77">
        <f t="shared" si="29"/>
        <v>0</v>
      </c>
      <c r="AA25" s="155">
        <f t="shared" si="30"/>
        <v>0</v>
      </c>
      <c r="AB25" s="156">
        <v>0</v>
      </c>
      <c r="AC25" s="76">
        <f t="shared" si="17"/>
        <v>0</v>
      </c>
      <c r="AD25" s="76">
        <f t="shared" si="18"/>
        <v>0</v>
      </c>
      <c r="AE25" s="76">
        <f t="shared" ref="AE25" si="77">AD25/4</f>
        <v>0</v>
      </c>
      <c r="AF25" s="75">
        <f t="shared" si="32"/>
        <v>0</v>
      </c>
      <c r="AG25" s="76">
        <f t="shared" ref="AG25" si="78">AF25/4</f>
        <v>0</v>
      </c>
      <c r="AH25" s="77">
        <f t="shared" si="34"/>
        <v>0</v>
      </c>
      <c r="AI25" s="155">
        <f t="shared" si="35"/>
        <v>0</v>
      </c>
      <c r="AJ25" s="156">
        <f>'DOE_BIL WAP Production Tool'!B39</f>
        <v>0</v>
      </c>
      <c r="AK25" s="76">
        <f t="shared" si="19"/>
        <v>0</v>
      </c>
      <c r="AL25" s="76">
        <f t="shared" si="20"/>
        <v>0</v>
      </c>
      <c r="AM25" s="76">
        <f t="shared" ref="AM25" si="79">AL25/4</f>
        <v>0</v>
      </c>
      <c r="AN25" s="75">
        <f t="shared" si="37"/>
        <v>0</v>
      </c>
      <c r="AO25" s="76">
        <f t="shared" ref="AO25" si="80">AN25/4</f>
        <v>0</v>
      </c>
      <c r="AP25" s="77">
        <f t="shared" si="39"/>
        <v>0</v>
      </c>
      <c r="AQ25" s="155">
        <f t="shared" si="40"/>
        <v>0</v>
      </c>
    </row>
    <row r="26" spans="1:43" x14ac:dyDescent="0.25">
      <c r="A26" s="73" t="s">
        <v>28</v>
      </c>
      <c r="B26" s="74">
        <f t="shared" si="3"/>
        <v>0</v>
      </c>
      <c r="C26" s="74">
        <f t="shared" si="4"/>
        <v>0</v>
      </c>
      <c r="D26" s="74">
        <f t="shared" si="5"/>
        <v>0</v>
      </c>
      <c r="E26" s="74">
        <f t="shared" si="6"/>
        <v>0</v>
      </c>
      <c r="F26" s="74">
        <f t="shared" si="7"/>
        <v>0</v>
      </c>
      <c r="G26" s="74">
        <f t="shared" si="8"/>
        <v>0</v>
      </c>
      <c r="H26" s="120">
        <f t="shared" si="9"/>
        <v>0</v>
      </c>
      <c r="I26" s="120">
        <f t="shared" si="10"/>
        <v>0</v>
      </c>
      <c r="J26" s="120">
        <f t="shared" si="11"/>
        <v>0</v>
      </c>
      <c r="K26" s="120">
        <f t="shared" si="12"/>
        <v>0</v>
      </c>
      <c r="L26" s="120">
        <f t="shared" si="13"/>
        <v>0</v>
      </c>
      <c r="M26" s="120">
        <f t="shared" si="14"/>
        <v>0</v>
      </c>
      <c r="N26" s="121">
        <f t="shared" si="21"/>
        <v>0</v>
      </c>
      <c r="O26" s="121">
        <f t="shared" si="22"/>
        <v>0</v>
      </c>
      <c r="P26" s="121">
        <f t="shared" si="23"/>
        <v>0</v>
      </c>
      <c r="Q26" s="121">
        <f t="shared" si="24"/>
        <v>0</v>
      </c>
      <c r="R26" s="121">
        <f t="shared" si="25"/>
        <v>0</v>
      </c>
      <c r="S26" s="158">
        <f t="shared" si="26"/>
        <v>0</v>
      </c>
      <c r="T26" s="156">
        <v>0</v>
      </c>
      <c r="U26" s="76">
        <f t="shared" si="15"/>
        <v>0</v>
      </c>
      <c r="V26" s="76">
        <f t="shared" si="16"/>
        <v>0</v>
      </c>
      <c r="W26" s="76">
        <f t="shared" si="27"/>
        <v>0</v>
      </c>
      <c r="X26" s="75">
        <f t="shared" si="28"/>
        <v>0</v>
      </c>
      <c r="Y26" s="76">
        <f t="shared" si="27"/>
        <v>0</v>
      </c>
      <c r="Z26" s="77">
        <f t="shared" si="29"/>
        <v>0</v>
      </c>
      <c r="AA26" s="155">
        <f t="shared" si="30"/>
        <v>0</v>
      </c>
      <c r="AB26" s="156">
        <v>0</v>
      </c>
      <c r="AC26" s="76">
        <f t="shared" si="17"/>
        <v>0</v>
      </c>
      <c r="AD26" s="76">
        <f t="shared" si="18"/>
        <v>0</v>
      </c>
      <c r="AE26" s="76">
        <f t="shared" ref="AE26" si="81">AD26/4</f>
        <v>0</v>
      </c>
      <c r="AF26" s="75">
        <f t="shared" si="32"/>
        <v>0</v>
      </c>
      <c r="AG26" s="76">
        <f t="shared" ref="AG26" si="82">AF26/4</f>
        <v>0</v>
      </c>
      <c r="AH26" s="77">
        <f t="shared" si="34"/>
        <v>0</v>
      </c>
      <c r="AI26" s="155">
        <f t="shared" si="35"/>
        <v>0</v>
      </c>
      <c r="AJ26" s="156">
        <f>'DOE_BIL WAP Production Tool'!B40</f>
        <v>0</v>
      </c>
      <c r="AK26" s="76">
        <f t="shared" si="19"/>
        <v>0</v>
      </c>
      <c r="AL26" s="76">
        <f t="shared" si="20"/>
        <v>0</v>
      </c>
      <c r="AM26" s="76">
        <f t="shared" ref="AM26" si="83">AL26/4</f>
        <v>0</v>
      </c>
      <c r="AN26" s="75">
        <f t="shared" si="37"/>
        <v>0</v>
      </c>
      <c r="AO26" s="76">
        <f t="shared" ref="AO26" si="84">AN26/4</f>
        <v>0</v>
      </c>
      <c r="AP26" s="77">
        <f t="shared" si="39"/>
        <v>0</v>
      </c>
      <c r="AQ26" s="155">
        <f t="shared" si="40"/>
        <v>0</v>
      </c>
    </row>
    <row r="27" spans="1:43" ht="14.45" customHeight="1" x14ac:dyDescent="0.25">
      <c r="A27" s="73" t="s">
        <v>29</v>
      </c>
      <c r="B27" s="74">
        <f t="shared" si="3"/>
        <v>0</v>
      </c>
      <c r="C27" s="74">
        <f t="shared" si="4"/>
        <v>0</v>
      </c>
      <c r="D27" s="74">
        <f t="shared" si="5"/>
        <v>0</v>
      </c>
      <c r="E27" s="74">
        <f t="shared" si="6"/>
        <v>0</v>
      </c>
      <c r="F27" s="74">
        <f t="shared" si="7"/>
        <v>0</v>
      </c>
      <c r="G27" s="74">
        <f t="shared" si="8"/>
        <v>0</v>
      </c>
      <c r="H27" s="120">
        <f t="shared" si="9"/>
        <v>0</v>
      </c>
      <c r="I27" s="120">
        <f t="shared" si="10"/>
        <v>0</v>
      </c>
      <c r="J27" s="120">
        <f t="shared" si="11"/>
        <v>0</v>
      </c>
      <c r="K27" s="120">
        <f t="shared" si="12"/>
        <v>0</v>
      </c>
      <c r="L27" s="120">
        <f t="shared" si="13"/>
        <v>0</v>
      </c>
      <c r="M27" s="120">
        <f t="shared" si="14"/>
        <v>0</v>
      </c>
      <c r="N27" s="121">
        <f t="shared" si="21"/>
        <v>0</v>
      </c>
      <c r="O27" s="121">
        <f t="shared" si="22"/>
        <v>0</v>
      </c>
      <c r="P27" s="121">
        <f t="shared" si="23"/>
        <v>0</v>
      </c>
      <c r="Q27" s="121">
        <f t="shared" si="24"/>
        <v>0</v>
      </c>
      <c r="R27" s="121">
        <f t="shared" si="25"/>
        <v>0</v>
      </c>
      <c r="S27" s="158">
        <f t="shared" si="26"/>
        <v>0</v>
      </c>
      <c r="T27" s="156">
        <v>0</v>
      </c>
      <c r="U27" s="76">
        <f t="shared" si="15"/>
        <v>0</v>
      </c>
      <c r="V27" s="76">
        <f t="shared" si="16"/>
        <v>0</v>
      </c>
      <c r="W27" s="76">
        <f t="shared" si="27"/>
        <v>0</v>
      </c>
      <c r="X27" s="75">
        <f t="shared" si="28"/>
        <v>0</v>
      </c>
      <c r="Y27" s="76">
        <f t="shared" si="27"/>
        <v>0</v>
      </c>
      <c r="Z27" s="77">
        <f t="shared" si="29"/>
        <v>0</v>
      </c>
      <c r="AA27" s="155">
        <f t="shared" si="30"/>
        <v>0</v>
      </c>
      <c r="AB27" s="156">
        <v>0</v>
      </c>
      <c r="AC27" s="76">
        <f t="shared" si="17"/>
        <v>0</v>
      </c>
      <c r="AD27" s="76">
        <f t="shared" si="18"/>
        <v>0</v>
      </c>
      <c r="AE27" s="76">
        <f t="shared" ref="AE27" si="85">AD27/4</f>
        <v>0</v>
      </c>
      <c r="AF27" s="75">
        <f t="shared" si="32"/>
        <v>0</v>
      </c>
      <c r="AG27" s="76">
        <f t="shared" ref="AG27" si="86">AF27/4</f>
        <v>0</v>
      </c>
      <c r="AH27" s="77">
        <f t="shared" si="34"/>
        <v>0</v>
      </c>
      <c r="AI27" s="155">
        <f t="shared" si="35"/>
        <v>0</v>
      </c>
      <c r="AJ27" s="156">
        <f>'DOE_BIL WAP Production Tool'!B41</f>
        <v>0</v>
      </c>
      <c r="AK27" s="76">
        <f t="shared" si="19"/>
        <v>0</v>
      </c>
      <c r="AL27" s="76">
        <f t="shared" si="20"/>
        <v>0</v>
      </c>
      <c r="AM27" s="76">
        <f t="shared" ref="AM27" si="87">AL27/4</f>
        <v>0</v>
      </c>
      <c r="AN27" s="75">
        <f t="shared" si="37"/>
        <v>0</v>
      </c>
      <c r="AO27" s="76">
        <f t="shared" ref="AO27" si="88">AN27/4</f>
        <v>0</v>
      </c>
      <c r="AP27" s="77">
        <f t="shared" si="39"/>
        <v>0</v>
      </c>
      <c r="AQ27" s="155">
        <f t="shared" si="40"/>
        <v>0</v>
      </c>
    </row>
    <row r="28" spans="1:43" x14ac:dyDescent="0.25">
      <c r="A28" s="73" t="s">
        <v>30</v>
      </c>
      <c r="B28" s="74">
        <f t="shared" si="3"/>
        <v>0</v>
      </c>
      <c r="C28" s="74">
        <f t="shared" si="4"/>
        <v>0</v>
      </c>
      <c r="D28" s="74">
        <f t="shared" si="5"/>
        <v>0</v>
      </c>
      <c r="E28" s="74">
        <f t="shared" si="6"/>
        <v>0</v>
      </c>
      <c r="F28" s="74">
        <f t="shared" si="7"/>
        <v>0</v>
      </c>
      <c r="G28" s="74">
        <f t="shared" si="8"/>
        <v>0</v>
      </c>
      <c r="H28" s="120">
        <f t="shared" si="9"/>
        <v>0</v>
      </c>
      <c r="I28" s="120">
        <f t="shared" si="10"/>
        <v>0</v>
      </c>
      <c r="J28" s="120">
        <f t="shared" si="11"/>
        <v>0</v>
      </c>
      <c r="K28" s="120">
        <f t="shared" si="12"/>
        <v>0</v>
      </c>
      <c r="L28" s="120">
        <f t="shared" si="13"/>
        <v>0</v>
      </c>
      <c r="M28" s="120">
        <f t="shared" si="14"/>
        <v>0</v>
      </c>
      <c r="N28" s="121">
        <f t="shared" si="21"/>
        <v>0</v>
      </c>
      <c r="O28" s="121">
        <f t="shared" si="22"/>
        <v>0</v>
      </c>
      <c r="P28" s="121">
        <f t="shared" si="23"/>
        <v>0</v>
      </c>
      <c r="Q28" s="121">
        <f t="shared" si="24"/>
        <v>0</v>
      </c>
      <c r="R28" s="121">
        <f t="shared" si="25"/>
        <v>0</v>
      </c>
      <c r="S28" s="158">
        <f t="shared" si="26"/>
        <v>0</v>
      </c>
      <c r="T28" s="156">
        <v>0</v>
      </c>
      <c r="U28" s="76">
        <f t="shared" si="15"/>
        <v>0</v>
      </c>
      <c r="V28" s="76">
        <f t="shared" si="16"/>
        <v>0</v>
      </c>
      <c r="W28" s="76">
        <f>V28/3</f>
        <v>0</v>
      </c>
      <c r="X28" s="75">
        <f t="shared" si="28"/>
        <v>0</v>
      </c>
      <c r="Y28" s="76">
        <f>X28/3</f>
        <v>0</v>
      </c>
      <c r="Z28" s="77">
        <f t="shared" si="29"/>
        <v>0</v>
      </c>
      <c r="AA28" s="155">
        <f t="shared" si="30"/>
        <v>0</v>
      </c>
      <c r="AB28" s="156">
        <v>0</v>
      </c>
      <c r="AC28" s="76">
        <f t="shared" si="17"/>
        <v>0</v>
      </c>
      <c r="AD28" s="76">
        <f t="shared" si="18"/>
        <v>0</v>
      </c>
      <c r="AE28" s="76">
        <f>AD28/3</f>
        <v>0</v>
      </c>
      <c r="AF28" s="75">
        <f t="shared" si="32"/>
        <v>0</v>
      </c>
      <c r="AG28" s="76">
        <f>AF28/3</f>
        <v>0</v>
      </c>
      <c r="AH28" s="77">
        <f t="shared" si="34"/>
        <v>0</v>
      </c>
      <c r="AI28" s="155">
        <f t="shared" si="35"/>
        <v>0</v>
      </c>
      <c r="AJ28" s="156">
        <f>'DOE_BIL WAP Production Tool'!B42</f>
        <v>0</v>
      </c>
      <c r="AK28" s="76">
        <f t="shared" si="19"/>
        <v>0</v>
      </c>
      <c r="AL28" s="76">
        <f t="shared" si="20"/>
        <v>0</v>
      </c>
      <c r="AM28" s="76">
        <f>AL28/3</f>
        <v>0</v>
      </c>
      <c r="AN28" s="75">
        <f t="shared" si="37"/>
        <v>0</v>
      </c>
      <c r="AO28" s="76">
        <f>AN28/3</f>
        <v>0</v>
      </c>
      <c r="AP28" s="77">
        <f t="shared" si="39"/>
        <v>0</v>
      </c>
      <c r="AQ28" s="155">
        <f t="shared" si="40"/>
        <v>0</v>
      </c>
    </row>
    <row r="29" spans="1:43" x14ac:dyDescent="0.25">
      <c r="A29" s="73" t="s">
        <v>31</v>
      </c>
      <c r="B29" s="74">
        <f t="shared" si="3"/>
        <v>0</v>
      </c>
      <c r="C29" s="74">
        <f t="shared" si="4"/>
        <v>0</v>
      </c>
      <c r="D29" s="74">
        <f t="shared" si="5"/>
        <v>0</v>
      </c>
      <c r="E29" s="74">
        <f t="shared" si="6"/>
        <v>0</v>
      </c>
      <c r="F29" s="74">
        <f t="shared" si="7"/>
        <v>0</v>
      </c>
      <c r="G29" s="74">
        <f t="shared" si="8"/>
        <v>0</v>
      </c>
      <c r="H29" s="120">
        <f t="shared" si="9"/>
        <v>0</v>
      </c>
      <c r="I29" s="120">
        <f t="shared" si="10"/>
        <v>0</v>
      </c>
      <c r="J29" s="120">
        <f t="shared" si="11"/>
        <v>0</v>
      </c>
      <c r="K29" s="120">
        <f t="shared" si="12"/>
        <v>0</v>
      </c>
      <c r="L29" s="120">
        <f t="shared" si="13"/>
        <v>0</v>
      </c>
      <c r="M29" s="120">
        <f t="shared" si="14"/>
        <v>0</v>
      </c>
      <c r="N29" s="121">
        <f t="shared" si="21"/>
        <v>0</v>
      </c>
      <c r="O29" s="121">
        <f t="shared" si="22"/>
        <v>0</v>
      </c>
      <c r="P29" s="121">
        <f t="shared" si="23"/>
        <v>0</v>
      </c>
      <c r="Q29" s="121">
        <f t="shared" si="24"/>
        <v>0</v>
      </c>
      <c r="R29" s="121">
        <f t="shared" si="25"/>
        <v>0</v>
      </c>
      <c r="S29" s="158">
        <f t="shared" si="26"/>
        <v>0</v>
      </c>
      <c r="T29" s="156">
        <v>0</v>
      </c>
      <c r="U29" s="76">
        <f t="shared" si="15"/>
        <v>0</v>
      </c>
      <c r="V29" s="76">
        <f t="shared" si="16"/>
        <v>0</v>
      </c>
      <c r="W29" s="76">
        <f>V29/2.5</f>
        <v>0</v>
      </c>
      <c r="X29" s="75">
        <f t="shared" si="28"/>
        <v>0</v>
      </c>
      <c r="Y29" s="76">
        <f>X29/2.5</f>
        <v>0</v>
      </c>
      <c r="Z29" s="77">
        <f t="shared" si="29"/>
        <v>0</v>
      </c>
      <c r="AA29" s="155">
        <f t="shared" si="30"/>
        <v>0</v>
      </c>
      <c r="AB29" s="156">
        <v>0</v>
      </c>
      <c r="AC29" s="76">
        <f t="shared" si="17"/>
        <v>0</v>
      </c>
      <c r="AD29" s="76">
        <f t="shared" si="18"/>
        <v>0</v>
      </c>
      <c r="AE29" s="76">
        <f>AD29/2.5</f>
        <v>0</v>
      </c>
      <c r="AF29" s="75">
        <f t="shared" si="32"/>
        <v>0</v>
      </c>
      <c r="AG29" s="76">
        <f>AF29/2.5</f>
        <v>0</v>
      </c>
      <c r="AH29" s="77">
        <f t="shared" si="34"/>
        <v>0</v>
      </c>
      <c r="AI29" s="155">
        <f t="shared" si="35"/>
        <v>0</v>
      </c>
      <c r="AJ29" s="156">
        <f>'DOE_BIL WAP Production Tool'!B43</f>
        <v>0</v>
      </c>
      <c r="AK29" s="76">
        <f t="shared" si="19"/>
        <v>0</v>
      </c>
      <c r="AL29" s="76">
        <f t="shared" si="20"/>
        <v>0</v>
      </c>
      <c r="AM29" s="76">
        <f>AL29/2.5</f>
        <v>0</v>
      </c>
      <c r="AN29" s="75">
        <f t="shared" si="37"/>
        <v>0</v>
      </c>
      <c r="AO29" s="76">
        <f>AN29/2.5</f>
        <v>0</v>
      </c>
      <c r="AP29" s="77">
        <f t="shared" si="39"/>
        <v>0</v>
      </c>
      <c r="AQ29" s="155">
        <f t="shared" si="40"/>
        <v>0</v>
      </c>
    </row>
    <row r="30" spans="1:43" x14ac:dyDescent="0.25">
      <c r="A30" s="72">
        <v>45658</v>
      </c>
      <c r="B30" s="74" t="e">
        <f t="shared" si="3"/>
        <v>#VALUE!</v>
      </c>
      <c r="C30" s="74" t="e">
        <f t="shared" si="4"/>
        <v>#VALUE!</v>
      </c>
      <c r="D30" s="74" t="e">
        <f t="shared" si="5"/>
        <v>#VALUE!</v>
      </c>
      <c r="E30" s="74" t="e">
        <f t="shared" si="6"/>
        <v>#VALUE!</v>
      </c>
      <c r="F30" s="74" t="e">
        <f t="shared" si="7"/>
        <v>#VALUE!</v>
      </c>
      <c r="G30" s="74" t="e">
        <f t="shared" si="8"/>
        <v>#VALUE!</v>
      </c>
      <c r="H30" s="120" t="e">
        <f t="shared" si="9"/>
        <v>#VALUE!</v>
      </c>
      <c r="I30" s="120" t="e">
        <f t="shared" si="10"/>
        <v>#VALUE!</v>
      </c>
      <c r="J30" s="120" t="e">
        <f t="shared" si="11"/>
        <v>#VALUE!</v>
      </c>
      <c r="K30" s="120" t="e">
        <f t="shared" si="12"/>
        <v>#VALUE!</v>
      </c>
      <c r="L30" s="120" t="e">
        <f t="shared" si="13"/>
        <v>#VALUE!</v>
      </c>
      <c r="M30" s="120" t="e">
        <f t="shared" si="14"/>
        <v>#VALUE!</v>
      </c>
      <c r="N30" s="121" t="e">
        <f t="shared" si="21"/>
        <v>#VALUE!</v>
      </c>
      <c r="O30" s="121" t="e">
        <f t="shared" si="22"/>
        <v>#VALUE!</v>
      </c>
      <c r="P30" s="121" t="e">
        <f t="shared" si="23"/>
        <v>#VALUE!</v>
      </c>
      <c r="Q30" s="121" t="e">
        <f t="shared" si="24"/>
        <v>#VALUE!</v>
      </c>
      <c r="R30" s="121" t="e">
        <f t="shared" si="25"/>
        <v>#VALUE!</v>
      </c>
      <c r="S30" s="158" t="e">
        <f t="shared" si="26"/>
        <v>#VALUE!</v>
      </c>
      <c r="T30" s="156" t="str">
        <f>'LIHEAP-WAP Production Tool'!B25</f>
        <v>Units</v>
      </c>
      <c r="U30" s="76" t="e">
        <f t="shared" si="15"/>
        <v>#VALUE!</v>
      </c>
      <c r="V30" s="76" t="e">
        <f t="shared" si="16"/>
        <v>#VALUE!</v>
      </c>
      <c r="W30" s="76" t="e">
        <f t="shared" si="27"/>
        <v>#VALUE!</v>
      </c>
      <c r="X30" s="75" t="str">
        <f t="shared" si="28"/>
        <v>Units</v>
      </c>
      <c r="Y30" s="76" t="e">
        <f t="shared" si="27"/>
        <v>#VALUE!</v>
      </c>
      <c r="Z30" s="77" t="e">
        <f t="shared" si="29"/>
        <v>#VALUE!</v>
      </c>
      <c r="AA30" s="155" t="e">
        <f t="shared" si="30"/>
        <v>#VALUE!</v>
      </c>
      <c r="AB30" s="156">
        <v>0</v>
      </c>
      <c r="AC30" s="76">
        <f t="shared" si="17"/>
        <v>0</v>
      </c>
      <c r="AD30" s="76">
        <f t="shared" si="18"/>
        <v>0</v>
      </c>
      <c r="AE30" s="76">
        <f t="shared" ref="AE30" si="89">AD30/4</f>
        <v>0</v>
      </c>
      <c r="AF30" s="75">
        <f t="shared" si="32"/>
        <v>0</v>
      </c>
      <c r="AG30" s="76">
        <f t="shared" ref="AG30" si="90">AF30/4</f>
        <v>0</v>
      </c>
      <c r="AH30" s="77">
        <f t="shared" si="34"/>
        <v>0</v>
      </c>
      <c r="AI30" s="155">
        <f t="shared" si="35"/>
        <v>0</v>
      </c>
      <c r="AJ30" s="156">
        <f>'DOE_BIL WAP Production Tool'!B44</f>
        <v>0</v>
      </c>
      <c r="AK30" s="76">
        <f t="shared" si="19"/>
        <v>0</v>
      </c>
      <c r="AL30" s="76">
        <f t="shared" si="20"/>
        <v>0</v>
      </c>
      <c r="AM30" s="76">
        <f t="shared" ref="AM30" si="91">AL30/4</f>
        <v>0</v>
      </c>
      <c r="AN30" s="75">
        <f t="shared" si="37"/>
        <v>0</v>
      </c>
      <c r="AO30" s="76">
        <f t="shared" ref="AO30" si="92">AN30/4</f>
        <v>0</v>
      </c>
      <c r="AP30" s="77">
        <f t="shared" si="39"/>
        <v>0</v>
      </c>
      <c r="AQ30" s="155">
        <f t="shared" si="40"/>
        <v>0</v>
      </c>
    </row>
    <row r="31" spans="1:43" x14ac:dyDescent="0.25">
      <c r="A31" s="73" t="s">
        <v>21</v>
      </c>
      <c r="B31" s="74">
        <f t="shared" si="3"/>
        <v>0</v>
      </c>
      <c r="C31" s="74">
        <f t="shared" si="4"/>
        <v>0</v>
      </c>
      <c r="D31" s="74">
        <f t="shared" si="5"/>
        <v>0</v>
      </c>
      <c r="E31" s="74">
        <f t="shared" si="6"/>
        <v>0</v>
      </c>
      <c r="F31" s="74">
        <f t="shared" si="7"/>
        <v>0</v>
      </c>
      <c r="G31" s="74">
        <f t="shared" si="8"/>
        <v>0</v>
      </c>
      <c r="H31" s="120">
        <f t="shared" si="9"/>
        <v>0</v>
      </c>
      <c r="I31" s="120">
        <f t="shared" si="10"/>
        <v>0</v>
      </c>
      <c r="J31" s="120">
        <f t="shared" si="11"/>
        <v>0</v>
      </c>
      <c r="K31" s="120">
        <f t="shared" si="12"/>
        <v>0</v>
      </c>
      <c r="L31" s="120">
        <f t="shared" si="13"/>
        <v>0</v>
      </c>
      <c r="M31" s="120">
        <f t="shared" si="14"/>
        <v>0</v>
      </c>
      <c r="N31" s="121">
        <f t="shared" si="21"/>
        <v>0</v>
      </c>
      <c r="O31" s="121">
        <f t="shared" si="22"/>
        <v>0</v>
      </c>
      <c r="P31" s="121">
        <f t="shared" si="23"/>
        <v>0</v>
      </c>
      <c r="Q31" s="121">
        <f t="shared" si="24"/>
        <v>0</v>
      </c>
      <c r="R31" s="121">
        <f t="shared" si="25"/>
        <v>0</v>
      </c>
      <c r="S31" s="158">
        <f t="shared" si="26"/>
        <v>0</v>
      </c>
      <c r="T31" s="156">
        <f>'LIHEAP-WAP Production Tool'!B26</f>
        <v>0</v>
      </c>
      <c r="U31" s="76">
        <f t="shared" si="15"/>
        <v>0</v>
      </c>
      <c r="V31" s="76">
        <f t="shared" si="16"/>
        <v>0</v>
      </c>
      <c r="W31" s="76">
        <f t="shared" si="27"/>
        <v>0</v>
      </c>
      <c r="X31" s="75">
        <f t="shared" si="28"/>
        <v>0</v>
      </c>
      <c r="Y31" s="76">
        <f t="shared" si="27"/>
        <v>0</v>
      </c>
      <c r="Z31" s="77">
        <f t="shared" si="29"/>
        <v>0</v>
      </c>
      <c r="AA31" s="155">
        <f t="shared" si="30"/>
        <v>0</v>
      </c>
      <c r="AB31" s="156">
        <v>0</v>
      </c>
      <c r="AC31" s="76">
        <f t="shared" si="17"/>
        <v>0</v>
      </c>
      <c r="AD31" s="76">
        <f t="shared" si="18"/>
        <v>0</v>
      </c>
      <c r="AE31" s="76">
        <f t="shared" ref="AE31" si="93">AD31/4</f>
        <v>0</v>
      </c>
      <c r="AF31" s="75">
        <f t="shared" si="32"/>
        <v>0</v>
      </c>
      <c r="AG31" s="76">
        <f t="shared" ref="AG31" si="94">AF31/4</f>
        <v>0</v>
      </c>
      <c r="AH31" s="77">
        <f t="shared" si="34"/>
        <v>0</v>
      </c>
      <c r="AI31" s="155">
        <f t="shared" si="35"/>
        <v>0</v>
      </c>
      <c r="AJ31" s="156">
        <f>'DOE_BIL WAP Production Tool'!B45</f>
        <v>0</v>
      </c>
      <c r="AK31" s="76">
        <f t="shared" si="19"/>
        <v>0</v>
      </c>
      <c r="AL31" s="76">
        <f t="shared" si="20"/>
        <v>0</v>
      </c>
      <c r="AM31" s="76">
        <f t="shared" ref="AM31" si="95">AL31/4</f>
        <v>0</v>
      </c>
      <c r="AN31" s="75">
        <f t="shared" si="37"/>
        <v>0</v>
      </c>
      <c r="AO31" s="76">
        <f t="shared" ref="AO31" si="96">AN31/4</f>
        <v>0</v>
      </c>
      <c r="AP31" s="77">
        <f t="shared" si="39"/>
        <v>0</v>
      </c>
      <c r="AQ31" s="155">
        <f t="shared" si="40"/>
        <v>0</v>
      </c>
    </row>
    <row r="32" spans="1:43" x14ac:dyDescent="0.25">
      <c r="A32" s="73" t="s">
        <v>22</v>
      </c>
      <c r="B32" s="74">
        <f t="shared" si="3"/>
        <v>0</v>
      </c>
      <c r="C32" s="74">
        <f t="shared" si="4"/>
        <v>0</v>
      </c>
      <c r="D32" s="74">
        <f t="shared" si="5"/>
        <v>0</v>
      </c>
      <c r="E32" s="74">
        <f t="shared" si="6"/>
        <v>0</v>
      </c>
      <c r="F32" s="74">
        <f t="shared" si="7"/>
        <v>0</v>
      </c>
      <c r="G32" s="74">
        <f t="shared" si="8"/>
        <v>0</v>
      </c>
      <c r="H32" s="120">
        <f t="shared" si="9"/>
        <v>0</v>
      </c>
      <c r="I32" s="120">
        <f t="shared" si="10"/>
        <v>0</v>
      </c>
      <c r="J32" s="120">
        <f t="shared" si="11"/>
        <v>0</v>
      </c>
      <c r="K32" s="120">
        <f t="shared" si="12"/>
        <v>0</v>
      </c>
      <c r="L32" s="120">
        <f t="shared" si="13"/>
        <v>0</v>
      </c>
      <c r="M32" s="120">
        <f t="shared" si="14"/>
        <v>0</v>
      </c>
      <c r="N32" s="121">
        <f t="shared" si="21"/>
        <v>0</v>
      </c>
      <c r="O32" s="121">
        <f t="shared" si="22"/>
        <v>0</v>
      </c>
      <c r="P32" s="121">
        <f t="shared" si="23"/>
        <v>0</v>
      </c>
      <c r="Q32" s="121">
        <f t="shared" si="24"/>
        <v>0</v>
      </c>
      <c r="R32" s="121">
        <f t="shared" si="25"/>
        <v>0</v>
      </c>
      <c r="S32" s="158">
        <f t="shared" si="26"/>
        <v>0</v>
      </c>
      <c r="T32" s="156">
        <f>'LIHEAP-WAP Production Tool'!B27</f>
        <v>0</v>
      </c>
      <c r="U32" s="76">
        <f t="shared" si="15"/>
        <v>0</v>
      </c>
      <c r="V32" s="76">
        <f t="shared" si="16"/>
        <v>0</v>
      </c>
      <c r="W32" s="76">
        <f t="shared" si="27"/>
        <v>0</v>
      </c>
      <c r="X32" s="75">
        <f t="shared" si="28"/>
        <v>0</v>
      </c>
      <c r="Y32" s="76">
        <f t="shared" si="27"/>
        <v>0</v>
      </c>
      <c r="Z32" s="77">
        <f t="shared" si="29"/>
        <v>0</v>
      </c>
      <c r="AA32" s="155">
        <f t="shared" si="30"/>
        <v>0</v>
      </c>
      <c r="AB32" s="156">
        <v>0</v>
      </c>
      <c r="AC32" s="76">
        <f t="shared" si="17"/>
        <v>0</v>
      </c>
      <c r="AD32" s="76">
        <f t="shared" si="18"/>
        <v>0</v>
      </c>
      <c r="AE32" s="76">
        <f t="shared" ref="AE32" si="97">AD32/4</f>
        <v>0</v>
      </c>
      <c r="AF32" s="75">
        <f t="shared" si="32"/>
        <v>0</v>
      </c>
      <c r="AG32" s="76">
        <f t="shared" ref="AG32" si="98">AF32/4</f>
        <v>0</v>
      </c>
      <c r="AH32" s="77">
        <f t="shared" si="34"/>
        <v>0</v>
      </c>
      <c r="AI32" s="155">
        <f t="shared" si="35"/>
        <v>0</v>
      </c>
      <c r="AJ32" s="156">
        <f>'DOE_BIL WAP Production Tool'!B46</f>
        <v>0</v>
      </c>
      <c r="AK32" s="76">
        <f t="shared" si="19"/>
        <v>0</v>
      </c>
      <c r="AL32" s="76">
        <f t="shared" si="20"/>
        <v>0</v>
      </c>
      <c r="AM32" s="76">
        <f t="shared" ref="AM32" si="99">AL32/4</f>
        <v>0</v>
      </c>
      <c r="AN32" s="75">
        <f t="shared" si="37"/>
        <v>0</v>
      </c>
      <c r="AO32" s="76">
        <f t="shared" ref="AO32" si="100">AN32/4</f>
        <v>0</v>
      </c>
      <c r="AP32" s="77">
        <f t="shared" si="39"/>
        <v>0</v>
      </c>
      <c r="AQ32" s="155">
        <f t="shared" si="40"/>
        <v>0</v>
      </c>
    </row>
    <row r="33" spans="1:43" x14ac:dyDescent="0.25">
      <c r="A33" s="73" t="s">
        <v>23</v>
      </c>
      <c r="B33" s="74">
        <f t="shared" si="3"/>
        <v>0</v>
      </c>
      <c r="C33" s="74">
        <f t="shared" si="4"/>
        <v>0</v>
      </c>
      <c r="D33" s="74">
        <f t="shared" si="5"/>
        <v>0</v>
      </c>
      <c r="E33" s="74">
        <f t="shared" si="6"/>
        <v>0</v>
      </c>
      <c r="F33" s="74">
        <f t="shared" si="7"/>
        <v>0</v>
      </c>
      <c r="G33" s="74">
        <f t="shared" si="8"/>
        <v>0</v>
      </c>
      <c r="H33" s="120">
        <f t="shared" si="9"/>
        <v>0</v>
      </c>
      <c r="I33" s="120">
        <f t="shared" si="10"/>
        <v>0</v>
      </c>
      <c r="J33" s="120">
        <f t="shared" si="11"/>
        <v>0</v>
      </c>
      <c r="K33" s="120">
        <f t="shared" si="12"/>
        <v>0</v>
      </c>
      <c r="L33" s="120">
        <f t="shared" si="13"/>
        <v>0</v>
      </c>
      <c r="M33" s="120">
        <f t="shared" si="14"/>
        <v>0</v>
      </c>
      <c r="N33" s="121">
        <f t="shared" si="21"/>
        <v>0</v>
      </c>
      <c r="O33" s="121">
        <f t="shared" si="22"/>
        <v>0</v>
      </c>
      <c r="P33" s="121">
        <f t="shared" si="23"/>
        <v>0</v>
      </c>
      <c r="Q33" s="121">
        <f t="shared" si="24"/>
        <v>0</v>
      </c>
      <c r="R33" s="121">
        <f t="shared" si="25"/>
        <v>0</v>
      </c>
      <c r="S33" s="158">
        <f t="shared" si="26"/>
        <v>0</v>
      </c>
      <c r="T33" s="156">
        <f>'LIHEAP-WAP Production Tool'!B28</f>
        <v>0</v>
      </c>
      <c r="U33" s="76">
        <f t="shared" si="15"/>
        <v>0</v>
      </c>
      <c r="V33" s="76">
        <f t="shared" si="16"/>
        <v>0</v>
      </c>
      <c r="W33" s="76">
        <f t="shared" si="27"/>
        <v>0</v>
      </c>
      <c r="X33" s="75">
        <f t="shared" si="28"/>
        <v>0</v>
      </c>
      <c r="Y33" s="76">
        <f t="shared" si="27"/>
        <v>0</v>
      </c>
      <c r="Z33" s="77">
        <f t="shared" si="29"/>
        <v>0</v>
      </c>
      <c r="AA33" s="155">
        <f t="shared" si="30"/>
        <v>0</v>
      </c>
      <c r="AB33" s="156">
        <v>0</v>
      </c>
      <c r="AC33" s="76">
        <f t="shared" si="17"/>
        <v>0</v>
      </c>
      <c r="AD33" s="76">
        <f t="shared" si="18"/>
        <v>0</v>
      </c>
      <c r="AE33" s="76">
        <f t="shared" ref="AE33" si="101">AD33/4</f>
        <v>0</v>
      </c>
      <c r="AF33" s="75">
        <f t="shared" si="32"/>
        <v>0</v>
      </c>
      <c r="AG33" s="76">
        <f t="shared" ref="AG33" si="102">AF33/4</f>
        <v>0</v>
      </c>
      <c r="AH33" s="77">
        <f t="shared" si="34"/>
        <v>0</v>
      </c>
      <c r="AI33" s="155">
        <f t="shared" si="35"/>
        <v>0</v>
      </c>
      <c r="AJ33" s="156">
        <f>'DOE_BIL WAP Production Tool'!B47</f>
        <v>0</v>
      </c>
      <c r="AK33" s="76">
        <f t="shared" si="19"/>
        <v>0</v>
      </c>
      <c r="AL33" s="76">
        <f t="shared" si="20"/>
        <v>0</v>
      </c>
      <c r="AM33" s="76">
        <f t="shared" ref="AM33" si="103">AL33/4</f>
        <v>0</v>
      </c>
      <c r="AN33" s="75">
        <f t="shared" si="37"/>
        <v>0</v>
      </c>
      <c r="AO33" s="76">
        <f t="shared" ref="AO33" si="104">AN33/4</f>
        <v>0</v>
      </c>
      <c r="AP33" s="77">
        <f t="shared" si="39"/>
        <v>0</v>
      </c>
      <c r="AQ33" s="155">
        <f t="shared" si="40"/>
        <v>0</v>
      </c>
    </row>
    <row r="34" spans="1:43" x14ac:dyDescent="0.25">
      <c r="A34" s="73" t="s">
        <v>24</v>
      </c>
      <c r="B34" s="74">
        <f t="shared" si="3"/>
        <v>0</v>
      </c>
      <c r="C34" s="74">
        <f t="shared" si="4"/>
        <v>0</v>
      </c>
      <c r="D34" s="74">
        <f t="shared" si="5"/>
        <v>0</v>
      </c>
      <c r="E34" s="74">
        <f t="shared" si="6"/>
        <v>0</v>
      </c>
      <c r="F34" s="74">
        <f t="shared" si="7"/>
        <v>0</v>
      </c>
      <c r="G34" s="74">
        <f t="shared" si="8"/>
        <v>0</v>
      </c>
      <c r="H34" s="120">
        <f t="shared" si="9"/>
        <v>0</v>
      </c>
      <c r="I34" s="120">
        <f t="shared" si="10"/>
        <v>0</v>
      </c>
      <c r="J34" s="120">
        <f t="shared" si="11"/>
        <v>0</v>
      </c>
      <c r="K34" s="120">
        <f t="shared" si="12"/>
        <v>0</v>
      </c>
      <c r="L34" s="120">
        <f t="shared" si="13"/>
        <v>0</v>
      </c>
      <c r="M34" s="120">
        <f t="shared" si="14"/>
        <v>0</v>
      </c>
      <c r="N34" s="121">
        <f t="shared" si="21"/>
        <v>0</v>
      </c>
      <c r="O34" s="121">
        <f t="shared" si="22"/>
        <v>0</v>
      </c>
      <c r="P34" s="121">
        <f t="shared" si="23"/>
        <v>0</v>
      </c>
      <c r="Q34" s="121">
        <f t="shared" si="24"/>
        <v>0</v>
      </c>
      <c r="R34" s="121">
        <f t="shared" si="25"/>
        <v>0</v>
      </c>
      <c r="S34" s="158">
        <f t="shared" si="26"/>
        <v>0</v>
      </c>
      <c r="T34" s="156">
        <f>'LIHEAP-WAP Production Tool'!B29</f>
        <v>0</v>
      </c>
      <c r="U34" s="76">
        <f t="shared" si="15"/>
        <v>0</v>
      </c>
      <c r="V34" s="76">
        <f t="shared" si="16"/>
        <v>0</v>
      </c>
      <c r="W34" s="76">
        <f t="shared" si="27"/>
        <v>0</v>
      </c>
      <c r="X34" s="75">
        <f t="shared" si="28"/>
        <v>0</v>
      </c>
      <c r="Y34" s="76">
        <f t="shared" si="27"/>
        <v>0</v>
      </c>
      <c r="Z34" s="77">
        <f t="shared" si="29"/>
        <v>0</v>
      </c>
      <c r="AA34" s="155">
        <f t="shared" si="30"/>
        <v>0</v>
      </c>
      <c r="AB34" s="156">
        <v>0</v>
      </c>
      <c r="AC34" s="76">
        <f t="shared" si="17"/>
        <v>0</v>
      </c>
      <c r="AD34" s="76">
        <f t="shared" si="18"/>
        <v>0</v>
      </c>
      <c r="AE34" s="76">
        <f t="shared" ref="AE34" si="105">AD34/4</f>
        <v>0</v>
      </c>
      <c r="AF34" s="75">
        <f t="shared" si="32"/>
        <v>0</v>
      </c>
      <c r="AG34" s="76">
        <f t="shared" ref="AG34" si="106">AF34/4</f>
        <v>0</v>
      </c>
      <c r="AH34" s="77">
        <f t="shared" si="34"/>
        <v>0</v>
      </c>
      <c r="AI34" s="155">
        <f t="shared" si="35"/>
        <v>0</v>
      </c>
      <c r="AJ34" s="156">
        <f>'DOE_BIL WAP Production Tool'!B48</f>
        <v>0</v>
      </c>
      <c r="AK34" s="76">
        <f t="shared" si="19"/>
        <v>0</v>
      </c>
      <c r="AL34" s="76">
        <f t="shared" si="20"/>
        <v>0</v>
      </c>
      <c r="AM34" s="76">
        <f t="shared" ref="AM34" si="107">AL34/4</f>
        <v>0</v>
      </c>
      <c r="AN34" s="75">
        <f t="shared" si="37"/>
        <v>0</v>
      </c>
      <c r="AO34" s="76">
        <f t="shared" ref="AO34" si="108">AN34/4</f>
        <v>0</v>
      </c>
      <c r="AP34" s="77">
        <f t="shared" si="39"/>
        <v>0</v>
      </c>
      <c r="AQ34" s="155">
        <f t="shared" si="40"/>
        <v>0</v>
      </c>
    </row>
    <row r="35" spans="1:43" x14ac:dyDescent="0.25">
      <c r="A35" s="73" t="s">
        <v>25</v>
      </c>
      <c r="B35" s="74">
        <f t="shared" si="3"/>
        <v>0</v>
      </c>
      <c r="C35" s="74">
        <f t="shared" si="4"/>
        <v>0</v>
      </c>
      <c r="D35" s="74">
        <f t="shared" si="5"/>
        <v>0</v>
      </c>
      <c r="E35" s="74">
        <f t="shared" si="6"/>
        <v>0</v>
      </c>
      <c r="F35" s="74">
        <f t="shared" si="7"/>
        <v>0</v>
      </c>
      <c r="G35" s="74">
        <f t="shared" si="8"/>
        <v>0</v>
      </c>
      <c r="H35" s="120">
        <f t="shared" si="9"/>
        <v>0</v>
      </c>
      <c r="I35" s="120">
        <f t="shared" si="10"/>
        <v>0</v>
      </c>
      <c r="J35" s="120">
        <f t="shared" si="11"/>
        <v>0</v>
      </c>
      <c r="K35" s="120">
        <f t="shared" si="12"/>
        <v>0</v>
      </c>
      <c r="L35" s="120">
        <f t="shared" si="13"/>
        <v>0</v>
      </c>
      <c r="M35" s="120">
        <f t="shared" si="14"/>
        <v>0</v>
      </c>
      <c r="N35" s="121">
        <f t="shared" si="21"/>
        <v>0</v>
      </c>
      <c r="O35" s="121">
        <f t="shared" si="22"/>
        <v>0</v>
      </c>
      <c r="P35" s="121">
        <f t="shared" si="23"/>
        <v>0</v>
      </c>
      <c r="Q35" s="121">
        <f t="shared" si="24"/>
        <v>0</v>
      </c>
      <c r="R35" s="121">
        <f t="shared" si="25"/>
        <v>0</v>
      </c>
      <c r="S35" s="158">
        <f t="shared" si="26"/>
        <v>0</v>
      </c>
      <c r="T35" s="156">
        <f>'LIHEAP-WAP Production Tool'!B30</f>
        <v>0</v>
      </c>
      <c r="U35" s="76">
        <f t="shared" si="15"/>
        <v>0</v>
      </c>
      <c r="V35" s="76">
        <f t="shared" si="16"/>
        <v>0</v>
      </c>
      <c r="W35" s="76">
        <f t="shared" si="27"/>
        <v>0</v>
      </c>
      <c r="X35" s="75">
        <f t="shared" si="28"/>
        <v>0</v>
      </c>
      <c r="Y35" s="76">
        <f t="shared" si="27"/>
        <v>0</v>
      </c>
      <c r="Z35" s="77">
        <f t="shared" si="29"/>
        <v>0</v>
      </c>
      <c r="AA35" s="155">
        <f t="shared" si="30"/>
        <v>0</v>
      </c>
      <c r="AB35" s="156">
        <v>0</v>
      </c>
      <c r="AC35" s="76">
        <f t="shared" si="17"/>
        <v>0</v>
      </c>
      <c r="AD35" s="76">
        <f t="shared" si="18"/>
        <v>0</v>
      </c>
      <c r="AE35" s="76">
        <f t="shared" ref="AE35" si="109">AD35/4</f>
        <v>0</v>
      </c>
      <c r="AF35" s="75">
        <f t="shared" si="32"/>
        <v>0</v>
      </c>
      <c r="AG35" s="76">
        <f t="shared" ref="AG35" si="110">AF35/4</f>
        <v>0</v>
      </c>
      <c r="AH35" s="77">
        <f t="shared" si="34"/>
        <v>0</v>
      </c>
      <c r="AI35" s="155">
        <f t="shared" si="35"/>
        <v>0</v>
      </c>
      <c r="AJ35" s="156">
        <f>'DOE_BIL WAP Production Tool'!B49</f>
        <v>0</v>
      </c>
      <c r="AK35" s="76">
        <f t="shared" si="19"/>
        <v>0</v>
      </c>
      <c r="AL35" s="76">
        <f t="shared" si="20"/>
        <v>0</v>
      </c>
      <c r="AM35" s="76">
        <f t="shared" ref="AM35" si="111">AL35/4</f>
        <v>0</v>
      </c>
      <c r="AN35" s="75">
        <f t="shared" si="37"/>
        <v>0</v>
      </c>
      <c r="AO35" s="76">
        <f t="shared" ref="AO35" si="112">AN35/4</f>
        <v>0</v>
      </c>
      <c r="AP35" s="77">
        <f t="shared" si="39"/>
        <v>0</v>
      </c>
      <c r="AQ35" s="155">
        <f t="shared" si="40"/>
        <v>0</v>
      </c>
    </row>
    <row r="36" spans="1:43" ht="14.45" customHeight="1" x14ac:dyDescent="0.25">
      <c r="A36" s="119" t="s">
        <v>26</v>
      </c>
      <c r="B36" s="74">
        <f t="shared" ref="B36:B53" si="113">U36+AK36</f>
        <v>0</v>
      </c>
      <c r="C36" s="74">
        <f t="shared" ref="C36:C53" si="114">V36+AL36</f>
        <v>0</v>
      </c>
      <c r="D36" s="74">
        <f t="shared" ref="D36:D53" si="115">W36+AM36</f>
        <v>0</v>
      </c>
      <c r="E36" s="74">
        <f t="shared" ref="E36:E53" si="116">Y36+AO36</f>
        <v>0</v>
      </c>
      <c r="F36" s="74">
        <f t="shared" ref="F36:F53" si="117">Z36+AP36</f>
        <v>0</v>
      </c>
      <c r="G36" s="74">
        <f t="shared" ref="G36:G53" si="118">AA36+AQ36</f>
        <v>0</v>
      </c>
      <c r="H36" s="120" t="e">
        <f t="shared" ref="H36:H53" si="119">(B36+N36)/2</f>
        <v>#VALUE!</v>
      </c>
      <c r="I36" s="120" t="e">
        <f t="shared" ref="I36:I53" si="120">(C36+O36)/2</f>
        <v>#VALUE!</v>
      </c>
      <c r="J36" s="120" t="e">
        <f t="shared" ref="J36:J53" si="121">(D36+P36)/2</f>
        <v>#VALUE!</v>
      </c>
      <c r="K36" s="120" t="e">
        <f t="shared" ref="K36:K53" si="122">(E36+Q36)/2</f>
        <v>#VALUE!</v>
      </c>
      <c r="L36" s="120" t="e">
        <f t="shared" ref="L36:L53" si="123">(F36+R36)/2</f>
        <v>#VALUE!</v>
      </c>
      <c r="M36" s="120" t="e">
        <f t="shared" ref="M36:M53" si="124">(G36+S36)/2</f>
        <v>#VALUE!</v>
      </c>
      <c r="N36" s="121" t="e">
        <f t="shared" ref="N36:N53" si="125">U36+AB36+AJ36</f>
        <v>#VALUE!</v>
      </c>
      <c r="O36" s="121" t="e">
        <f t="shared" ref="O36:O53" si="126">V36+AD36+AL36</f>
        <v>#VALUE!</v>
      </c>
      <c r="P36" s="121" t="e">
        <f t="shared" ref="P36:P53" si="127">W36+AE36+AM36</f>
        <v>#VALUE!</v>
      </c>
      <c r="Q36" s="121" t="e">
        <f t="shared" ref="Q36:Q53" si="128">Y36+AG36+AO36</f>
        <v>#VALUE!</v>
      </c>
      <c r="R36" s="121" t="e">
        <f t="shared" ref="R36:R53" si="129">Z36+AH36+AP36</f>
        <v>#VALUE!</v>
      </c>
      <c r="S36" s="158" t="e">
        <f t="shared" ref="S36:S53" si="130">AA36+AI36+AQ36</f>
        <v>#VALUE!</v>
      </c>
      <c r="T36" s="156">
        <f>'LIHEAP-WAP Production Tool'!B31</f>
        <v>0</v>
      </c>
      <c r="U36" s="151">
        <f t="shared" si="15"/>
        <v>0</v>
      </c>
      <c r="V36" s="151">
        <f t="shared" si="16"/>
        <v>0</v>
      </c>
      <c r="W36" s="151">
        <f t="shared" si="27"/>
        <v>0</v>
      </c>
      <c r="X36" s="152">
        <f t="shared" si="28"/>
        <v>0</v>
      </c>
      <c r="Y36" s="151">
        <f t="shared" si="27"/>
        <v>0</v>
      </c>
      <c r="Z36" s="153">
        <f t="shared" si="29"/>
        <v>0</v>
      </c>
      <c r="AA36" s="154">
        <f t="shared" si="30"/>
        <v>0</v>
      </c>
      <c r="AB36" s="156" t="str">
        <f>'DOE-WAP Production Tool'!B25</f>
        <v>Units</v>
      </c>
      <c r="AC36" s="151" t="e">
        <f t="shared" si="17"/>
        <v>#VALUE!</v>
      </c>
      <c r="AD36" s="151" t="e">
        <f t="shared" si="18"/>
        <v>#VALUE!</v>
      </c>
      <c r="AE36" s="151" t="e">
        <f t="shared" ref="AE36" si="131">AD36/4</f>
        <v>#VALUE!</v>
      </c>
      <c r="AF36" s="152" t="str">
        <f t="shared" si="32"/>
        <v>Units</v>
      </c>
      <c r="AG36" s="151" t="e">
        <f t="shared" ref="AG36" si="132">AF36/4</f>
        <v>#VALUE!</v>
      </c>
      <c r="AH36" s="153" t="e">
        <f t="shared" si="34"/>
        <v>#VALUE!</v>
      </c>
      <c r="AI36" s="154" t="e">
        <f t="shared" si="35"/>
        <v>#VALUE!</v>
      </c>
      <c r="AJ36" s="156">
        <f>'DOE_BIL WAP Production Tool'!B50</f>
        <v>0</v>
      </c>
      <c r="AK36" s="151">
        <f t="shared" si="19"/>
        <v>0</v>
      </c>
      <c r="AL36" s="151">
        <f t="shared" si="20"/>
        <v>0</v>
      </c>
      <c r="AM36" s="151">
        <f t="shared" ref="AM36" si="133">AL36/4</f>
        <v>0</v>
      </c>
      <c r="AN36" s="152">
        <f t="shared" si="37"/>
        <v>0</v>
      </c>
      <c r="AO36" s="151">
        <f t="shared" ref="AO36" si="134">AN36/4</f>
        <v>0</v>
      </c>
      <c r="AP36" s="153">
        <f t="shared" si="39"/>
        <v>0</v>
      </c>
      <c r="AQ36" s="154">
        <f t="shared" si="40"/>
        <v>0</v>
      </c>
    </row>
    <row r="37" spans="1:43" ht="14.45" customHeight="1" x14ac:dyDescent="0.25">
      <c r="A37" s="106" t="s">
        <v>27</v>
      </c>
      <c r="B37" s="74">
        <f t="shared" si="113"/>
        <v>0</v>
      </c>
      <c r="C37" s="74">
        <f t="shared" si="114"/>
        <v>0</v>
      </c>
      <c r="D37" s="74">
        <f t="shared" si="115"/>
        <v>0</v>
      </c>
      <c r="E37" s="74">
        <f t="shared" si="116"/>
        <v>0</v>
      </c>
      <c r="F37" s="74">
        <f t="shared" si="117"/>
        <v>0</v>
      </c>
      <c r="G37" s="74">
        <f t="shared" si="118"/>
        <v>0</v>
      </c>
      <c r="H37" s="120">
        <f t="shared" si="119"/>
        <v>0</v>
      </c>
      <c r="I37" s="120">
        <f t="shared" si="120"/>
        <v>0</v>
      </c>
      <c r="J37" s="120">
        <f t="shared" si="121"/>
        <v>0</v>
      </c>
      <c r="K37" s="120">
        <f t="shared" si="122"/>
        <v>0</v>
      </c>
      <c r="L37" s="120">
        <f t="shared" si="123"/>
        <v>0</v>
      </c>
      <c r="M37" s="120">
        <f t="shared" si="124"/>
        <v>0</v>
      </c>
      <c r="N37" s="121">
        <f t="shared" si="125"/>
        <v>0</v>
      </c>
      <c r="O37" s="121">
        <f t="shared" si="126"/>
        <v>0</v>
      </c>
      <c r="P37" s="121">
        <f t="shared" si="127"/>
        <v>0</v>
      </c>
      <c r="Q37" s="121">
        <f t="shared" si="128"/>
        <v>0</v>
      </c>
      <c r="R37" s="121">
        <f t="shared" si="129"/>
        <v>0</v>
      </c>
      <c r="S37" s="158">
        <f t="shared" si="130"/>
        <v>0</v>
      </c>
      <c r="T37" s="156">
        <f>'LIHEAP-WAP Production Tool'!B32</f>
        <v>0</v>
      </c>
      <c r="U37" s="76">
        <f t="shared" si="15"/>
        <v>0</v>
      </c>
      <c r="V37" s="76">
        <f t="shared" si="16"/>
        <v>0</v>
      </c>
      <c r="W37" s="76">
        <f t="shared" si="27"/>
        <v>0</v>
      </c>
      <c r="X37" s="75">
        <f t="shared" si="28"/>
        <v>0</v>
      </c>
      <c r="Y37" s="76">
        <f t="shared" si="27"/>
        <v>0</v>
      </c>
      <c r="Z37" s="77">
        <f t="shared" si="29"/>
        <v>0</v>
      </c>
      <c r="AA37" s="155">
        <f t="shared" si="30"/>
        <v>0</v>
      </c>
      <c r="AB37" s="156">
        <f>'DOE-WAP Production Tool'!B26</f>
        <v>0</v>
      </c>
      <c r="AC37" s="76">
        <f t="shared" si="17"/>
        <v>0</v>
      </c>
      <c r="AD37" s="76">
        <f t="shared" si="18"/>
        <v>0</v>
      </c>
      <c r="AE37" s="76">
        <f t="shared" ref="AE37" si="135">AD37/4</f>
        <v>0</v>
      </c>
      <c r="AF37" s="75">
        <f t="shared" si="32"/>
        <v>0</v>
      </c>
      <c r="AG37" s="76">
        <f t="shared" ref="AG37" si="136">AF37/4</f>
        <v>0</v>
      </c>
      <c r="AH37" s="77">
        <f t="shared" si="34"/>
        <v>0</v>
      </c>
      <c r="AI37" s="155">
        <f t="shared" si="35"/>
        <v>0</v>
      </c>
      <c r="AJ37" s="156">
        <f>'DOE_BIL WAP Production Tool'!B51</f>
        <v>0</v>
      </c>
      <c r="AK37" s="76">
        <f t="shared" si="19"/>
        <v>0</v>
      </c>
      <c r="AL37" s="76">
        <f t="shared" si="20"/>
        <v>0</v>
      </c>
      <c r="AM37" s="76">
        <f t="shared" ref="AM37" si="137">AL37/4</f>
        <v>0</v>
      </c>
      <c r="AN37" s="75">
        <f t="shared" si="37"/>
        <v>0</v>
      </c>
      <c r="AO37" s="76">
        <f t="shared" ref="AO37" si="138">AN37/4</f>
        <v>0</v>
      </c>
      <c r="AP37" s="77">
        <f t="shared" si="39"/>
        <v>0</v>
      </c>
      <c r="AQ37" s="155">
        <f t="shared" si="40"/>
        <v>0</v>
      </c>
    </row>
    <row r="38" spans="1:43" ht="14.45" customHeight="1" x14ac:dyDescent="0.25">
      <c r="A38" s="106" t="s">
        <v>28</v>
      </c>
      <c r="B38" s="74">
        <f t="shared" si="113"/>
        <v>0</v>
      </c>
      <c r="C38" s="74">
        <f t="shared" si="114"/>
        <v>0</v>
      </c>
      <c r="D38" s="74">
        <f t="shared" si="115"/>
        <v>0</v>
      </c>
      <c r="E38" s="74">
        <f t="shared" si="116"/>
        <v>0</v>
      </c>
      <c r="F38" s="74">
        <f t="shared" si="117"/>
        <v>0</v>
      </c>
      <c r="G38" s="74">
        <f t="shared" si="118"/>
        <v>0</v>
      </c>
      <c r="H38" s="120">
        <f t="shared" si="119"/>
        <v>0</v>
      </c>
      <c r="I38" s="120">
        <f t="shared" si="120"/>
        <v>0</v>
      </c>
      <c r="J38" s="120">
        <f t="shared" si="121"/>
        <v>0</v>
      </c>
      <c r="K38" s="120">
        <f t="shared" si="122"/>
        <v>0</v>
      </c>
      <c r="L38" s="120">
        <f t="shared" si="123"/>
        <v>0</v>
      </c>
      <c r="M38" s="120">
        <f t="shared" si="124"/>
        <v>0</v>
      </c>
      <c r="N38" s="121">
        <f t="shared" si="125"/>
        <v>0</v>
      </c>
      <c r="O38" s="121">
        <f t="shared" si="126"/>
        <v>0</v>
      </c>
      <c r="P38" s="121">
        <f t="shared" si="127"/>
        <v>0</v>
      </c>
      <c r="Q38" s="121">
        <f t="shared" si="128"/>
        <v>0</v>
      </c>
      <c r="R38" s="121">
        <f t="shared" si="129"/>
        <v>0</v>
      </c>
      <c r="S38" s="158">
        <f t="shared" si="130"/>
        <v>0</v>
      </c>
      <c r="T38" s="156">
        <f>'LIHEAP-WAP Production Tool'!B33</f>
        <v>0</v>
      </c>
      <c r="U38" s="76">
        <f t="shared" si="15"/>
        <v>0</v>
      </c>
      <c r="V38" s="76">
        <f t="shared" si="16"/>
        <v>0</v>
      </c>
      <c r="W38" s="76">
        <f t="shared" si="27"/>
        <v>0</v>
      </c>
      <c r="X38" s="75">
        <f t="shared" si="28"/>
        <v>0</v>
      </c>
      <c r="Y38" s="76">
        <f t="shared" si="27"/>
        <v>0</v>
      </c>
      <c r="Z38" s="77">
        <f t="shared" si="29"/>
        <v>0</v>
      </c>
      <c r="AA38" s="155">
        <f t="shared" si="30"/>
        <v>0</v>
      </c>
      <c r="AB38" s="156">
        <f>'DOE-WAP Production Tool'!B27</f>
        <v>0</v>
      </c>
      <c r="AC38" s="76">
        <f t="shared" si="17"/>
        <v>0</v>
      </c>
      <c r="AD38" s="76">
        <f t="shared" si="18"/>
        <v>0</v>
      </c>
      <c r="AE38" s="76">
        <f t="shared" ref="AE38" si="139">AD38/4</f>
        <v>0</v>
      </c>
      <c r="AF38" s="75">
        <f t="shared" si="32"/>
        <v>0</v>
      </c>
      <c r="AG38" s="76">
        <f t="shared" ref="AG38" si="140">AF38/4</f>
        <v>0</v>
      </c>
      <c r="AH38" s="77">
        <f t="shared" si="34"/>
        <v>0</v>
      </c>
      <c r="AI38" s="155">
        <f t="shared" si="35"/>
        <v>0</v>
      </c>
      <c r="AJ38" s="156">
        <f>'DOE_BIL WAP Production Tool'!B52</f>
        <v>0</v>
      </c>
      <c r="AK38" s="76">
        <f t="shared" si="19"/>
        <v>0</v>
      </c>
      <c r="AL38" s="76">
        <f t="shared" si="20"/>
        <v>0</v>
      </c>
      <c r="AM38" s="76">
        <f t="shared" ref="AM38" si="141">AL38/4</f>
        <v>0</v>
      </c>
      <c r="AN38" s="75">
        <f t="shared" si="37"/>
        <v>0</v>
      </c>
      <c r="AO38" s="76">
        <f t="shared" ref="AO38" si="142">AN38/4</f>
        <v>0</v>
      </c>
      <c r="AP38" s="77">
        <f t="shared" si="39"/>
        <v>0</v>
      </c>
      <c r="AQ38" s="155">
        <f t="shared" si="40"/>
        <v>0</v>
      </c>
    </row>
    <row r="39" spans="1:43" ht="14.45" customHeight="1" x14ac:dyDescent="0.25">
      <c r="A39" s="106" t="s">
        <v>29</v>
      </c>
      <c r="B39" s="74">
        <f t="shared" si="113"/>
        <v>0</v>
      </c>
      <c r="C39" s="74">
        <f t="shared" si="114"/>
        <v>0</v>
      </c>
      <c r="D39" s="74">
        <f t="shared" si="115"/>
        <v>0</v>
      </c>
      <c r="E39" s="74">
        <f t="shared" si="116"/>
        <v>0</v>
      </c>
      <c r="F39" s="74">
        <f t="shared" si="117"/>
        <v>0</v>
      </c>
      <c r="G39" s="74">
        <f t="shared" si="118"/>
        <v>0</v>
      </c>
      <c r="H39" s="120">
        <f t="shared" si="119"/>
        <v>0</v>
      </c>
      <c r="I39" s="120">
        <f t="shared" si="120"/>
        <v>0</v>
      </c>
      <c r="J39" s="120">
        <f t="shared" si="121"/>
        <v>0</v>
      </c>
      <c r="K39" s="120">
        <f t="shared" si="122"/>
        <v>0</v>
      </c>
      <c r="L39" s="120">
        <f t="shared" si="123"/>
        <v>0</v>
      </c>
      <c r="M39" s="120">
        <f t="shared" si="124"/>
        <v>0</v>
      </c>
      <c r="N39" s="121">
        <f t="shared" si="125"/>
        <v>0</v>
      </c>
      <c r="O39" s="121">
        <f t="shared" si="126"/>
        <v>0</v>
      </c>
      <c r="P39" s="121">
        <f t="shared" si="127"/>
        <v>0</v>
      </c>
      <c r="Q39" s="121">
        <f t="shared" si="128"/>
        <v>0</v>
      </c>
      <c r="R39" s="121">
        <f t="shared" si="129"/>
        <v>0</v>
      </c>
      <c r="S39" s="158">
        <f t="shared" si="130"/>
        <v>0</v>
      </c>
      <c r="T39" s="156">
        <f>'LIHEAP-WAP Production Tool'!B34</f>
        <v>0</v>
      </c>
      <c r="U39" s="76">
        <f t="shared" si="15"/>
        <v>0</v>
      </c>
      <c r="V39" s="76">
        <f t="shared" si="16"/>
        <v>0</v>
      </c>
      <c r="W39" s="76">
        <f t="shared" si="27"/>
        <v>0</v>
      </c>
      <c r="X39" s="75">
        <f t="shared" si="28"/>
        <v>0</v>
      </c>
      <c r="Y39" s="76">
        <f t="shared" si="27"/>
        <v>0</v>
      </c>
      <c r="Z39" s="77">
        <f t="shared" si="29"/>
        <v>0</v>
      </c>
      <c r="AA39" s="155">
        <f t="shared" si="30"/>
        <v>0</v>
      </c>
      <c r="AB39" s="156">
        <f>'DOE-WAP Production Tool'!B28</f>
        <v>0</v>
      </c>
      <c r="AC39" s="76">
        <f t="shared" si="17"/>
        <v>0</v>
      </c>
      <c r="AD39" s="76">
        <f t="shared" si="18"/>
        <v>0</v>
      </c>
      <c r="AE39" s="76">
        <f t="shared" ref="AE39" si="143">AD39/4</f>
        <v>0</v>
      </c>
      <c r="AF39" s="75">
        <f t="shared" si="32"/>
        <v>0</v>
      </c>
      <c r="AG39" s="76">
        <f t="shared" ref="AG39" si="144">AF39/4</f>
        <v>0</v>
      </c>
      <c r="AH39" s="77">
        <f t="shared" si="34"/>
        <v>0</v>
      </c>
      <c r="AI39" s="155">
        <f t="shared" si="35"/>
        <v>0</v>
      </c>
      <c r="AJ39" s="156">
        <f>'DOE_BIL WAP Production Tool'!B53</f>
        <v>0</v>
      </c>
      <c r="AK39" s="76">
        <f t="shared" si="19"/>
        <v>0</v>
      </c>
      <c r="AL39" s="76">
        <f t="shared" si="20"/>
        <v>0</v>
      </c>
      <c r="AM39" s="76">
        <f t="shared" ref="AM39" si="145">AL39/4</f>
        <v>0</v>
      </c>
      <c r="AN39" s="75">
        <f t="shared" si="37"/>
        <v>0</v>
      </c>
      <c r="AO39" s="76">
        <f t="shared" ref="AO39" si="146">AN39/4</f>
        <v>0</v>
      </c>
      <c r="AP39" s="77">
        <f t="shared" si="39"/>
        <v>0</v>
      </c>
      <c r="AQ39" s="155">
        <f t="shared" si="40"/>
        <v>0</v>
      </c>
    </row>
    <row r="40" spans="1:43" ht="14.45" customHeight="1" x14ac:dyDescent="0.25">
      <c r="A40" s="106" t="s">
        <v>30</v>
      </c>
      <c r="B40" s="74">
        <f t="shared" si="113"/>
        <v>0</v>
      </c>
      <c r="C40" s="74">
        <f t="shared" si="114"/>
        <v>0</v>
      </c>
      <c r="D40" s="74">
        <f t="shared" si="115"/>
        <v>0</v>
      </c>
      <c r="E40" s="74">
        <f t="shared" si="116"/>
        <v>0</v>
      </c>
      <c r="F40" s="74">
        <f t="shared" si="117"/>
        <v>0</v>
      </c>
      <c r="G40" s="74">
        <f t="shared" si="118"/>
        <v>0</v>
      </c>
      <c r="H40" s="120">
        <f t="shared" si="119"/>
        <v>0</v>
      </c>
      <c r="I40" s="120">
        <f t="shared" si="120"/>
        <v>0</v>
      </c>
      <c r="J40" s="120">
        <f t="shared" si="121"/>
        <v>0</v>
      </c>
      <c r="K40" s="120">
        <f t="shared" si="122"/>
        <v>0</v>
      </c>
      <c r="L40" s="120">
        <f t="shared" si="123"/>
        <v>0</v>
      </c>
      <c r="M40" s="120">
        <f t="shared" si="124"/>
        <v>0</v>
      </c>
      <c r="N40" s="121">
        <f t="shared" si="125"/>
        <v>0</v>
      </c>
      <c r="O40" s="121">
        <f t="shared" si="126"/>
        <v>0</v>
      </c>
      <c r="P40" s="121">
        <f t="shared" si="127"/>
        <v>0</v>
      </c>
      <c r="Q40" s="121">
        <f t="shared" si="128"/>
        <v>0</v>
      </c>
      <c r="R40" s="121">
        <f t="shared" si="129"/>
        <v>0</v>
      </c>
      <c r="S40" s="158">
        <f t="shared" si="130"/>
        <v>0</v>
      </c>
      <c r="T40" s="156">
        <f>'LIHEAP-WAP Production Tool'!B35</f>
        <v>0</v>
      </c>
      <c r="U40" s="76">
        <f t="shared" si="15"/>
        <v>0</v>
      </c>
      <c r="V40" s="76">
        <f t="shared" si="16"/>
        <v>0</v>
      </c>
      <c r="W40" s="76">
        <f>V40/3</f>
        <v>0</v>
      </c>
      <c r="X40" s="75">
        <f t="shared" si="28"/>
        <v>0</v>
      </c>
      <c r="Y40" s="76">
        <f>X40/3</f>
        <v>0</v>
      </c>
      <c r="Z40" s="77">
        <f t="shared" si="29"/>
        <v>0</v>
      </c>
      <c r="AA40" s="155">
        <f t="shared" si="30"/>
        <v>0</v>
      </c>
      <c r="AB40" s="156">
        <f>'DOE-WAP Production Tool'!B29</f>
        <v>0</v>
      </c>
      <c r="AC40" s="76">
        <f t="shared" si="17"/>
        <v>0</v>
      </c>
      <c r="AD40" s="76">
        <f t="shared" si="18"/>
        <v>0</v>
      </c>
      <c r="AE40" s="76">
        <f>AD40/3</f>
        <v>0</v>
      </c>
      <c r="AF40" s="75">
        <f t="shared" si="32"/>
        <v>0</v>
      </c>
      <c r="AG40" s="76">
        <f>AF40/3</f>
        <v>0</v>
      </c>
      <c r="AH40" s="77">
        <f t="shared" si="34"/>
        <v>0</v>
      </c>
      <c r="AI40" s="155">
        <f t="shared" si="35"/>
        <v>0</v>
      </c>
      <c r="AJ40" s="156">
        <f>'DOE_BIL WAP Production Tool'!B54</f>
        <v>0</v>
      </c>
      <c r="AK40" s="76">
        <f t="shared" si="19"/>
        <v>0</v>
      </c>
      <c r="AL40" s="76">
        <f t="shared" si="20"/>
        <v>0</v>
      </c>
      <c r="AM40" s="76">
        <f>AL40/3</f>
        <v>0</v>
      </c>
      <c r="AN40" s="75">
        <f t="shared" si="37"/>
        <v>0</v>
      </c>
      <c r="AO40" s="76">
        <f>AN40/3</f>
        <v>0</v>
      </c>
      <c r="AP40" s="77">
        <f t="shared" si="39"/>
        <v>0</v>
      </c>
      <c r="AQ40" s="155">
        <f t="shared" si="40"/>
        <v>0</v>
      </c>
    </row>
    <row r="41" spans="1:43" ht="14.45" customHeight="1" x14ac:dyDescent="0.25">
      <c r="A41" s="106" t="s">
        <v>31</v>
      </c>
      <c r="B41" s="74">
        <f t="shared" si="113"/>
        <v>0</v>
      </c>
      <c r="C41" s="74">
        <f t="shared" si="114"/>
        <v>0</v>
      </c>
      <c r="D41" s="74">
        <f t="shared" si="115"/>
        <v>0</v>
      </c>
      <c r="E41" s="74">
        <f t="shared" si="116"/>
        <v>0</v>
      </c>
      <c r="F41" s="74">
        <f t="shared" si="117"/>
        <v>0</v>
      </c>
      <c r="G41" s="74">
        <f t="shared" si="118"/>
        <v>0</v>
      </c>
      <c r="H41" s="120">
        <f t="shared" si="119"/>
        <v>0</v>
      </c>
      <c r="I41" s="120">
        <f t="shared" si="120"/>
        <v>0</v>
      </c>
      <c r="J41" s="120">
        <f t="shared" si="121"/>
        <v>0</v>
      </c>
      <c r="K41" s="120">
        <f t="shared" si="122"/>
        <v>0</v>
      </c>
      <c r="L41" s="120">
        <f t="shared" si="123"/>
        <v>0</v>
      </c>
      <c r="M41" s="120">
        <f t="shared" si="124"/>
        <v>0</v>
      </c>
      <c r="N41" s="121">
        <f t="shared" si="125"/>
        <v>0</v>
      </c>
      <c r="O41" s="121">
        <f t="shared" si="126"/>
        <v>0</v>
      </c>
      <c r="P41" s="121">
        <f t="shared" si="127"/>
        <v>0</v>
      </c>
      <c r="Q41" s="121">
        <f t="shared" si="128"/>
        <v>0</v>
      </c>
      <c r="R41" s="121">
        <f t="shared" si="129"/>
        <v>0</v>
      </c>
      <c r="S41" s="158">
        <f t="shared" si="130"/>
        <v>0</v>
      </c>
      <c r="T41" s="156">
        <f>'LIHEAP-WAP Production Tool'!B36</f>
        <v>0</v>
      </c>
      <c r="U41" s="76">
        <f t="shared" si="15"/>
        <v>0</v>
      </c>
      <c r="V41" s="76">
        <f t="shared" si="16"/>
        <v>0</v>
      </c>
      <c r="W41" s="76">
        <f>V41/2.5</f>
        <v>0</v>
      </c>
      <c r="X41" s="75">
        <f t="shared" si="28"/>
        <v>0</v>
      </c>
      <c r="Y41" s="76">
        <f>X41/2.5</f>
        <v>0</v>
      </c>
      <c r="Z41" s="77">
        <f t="shared" si="29"/>
        <v>0</v>
      </c>
      <c r="AA41" s="155">
        <f t="shared" si="30"/>
        <v>0</v>
      </c>
      <c r="AB41" s="156">
        <f>'DOE-WAP Production Tool'!B30</f>
        <v>0</v>
      </c>
      <c r="AC41" s="76">
        <f t="shared" si="17"/>
        <v>0</v>
      </c>
      <c r="AD41" s="76">
        <f t="shared" si="18"/>
        <v>0</v>
      </c>
      <c r="AE41" s="76">
        <f>AD41/2.5</f>
        <v>0</v>
      </c>
      <c r="AF41" s="75">
        <f t="shared" si="32"/>
        <v>0</v>
      </c>
      <c r="AG41" s="76">
        <f>AF41/2.5</f>
        <v>0</v>
      </c>
      <c r="AH41" s="77">
        <f t="shared" si="34"/>
        <v>0</v>
      </c>
      <c r="AI41" s="155">
        <f t="shared" si="35"/>
        <v>0</v>
      </c>
      <c r="AJ41" s="156">
        <f>'DOE_BIL WAP Production Tool'!B55</f>
        <v>0</v>
      </c>
      <c r="AK41" s="76">
        <f t="shared" si="19"/>
        <v>0</v>
      </c>
      <c r="AL41" s="76">
        <f t="shared" si="20"/>
        <v>0</v>
      </c>
      <c r="AM41" s="76">
        <f>AL41/2.5</f>
        <v>0</v>
      </c>
      <c r="AN41" s="75">
        <f t="shared" si="37"/>
        <v>0</v>
      </c>
      <c r="AO41" s="76">
        <f>AN41/2.5</f>
        <v>0</v>
      </c>
      <c r="AP41" s="77">
        <f t="shared" si="39"/>
        <v>0</v>
      </c>
      <c r="AQ41" s="155">
        <f t="shared" si="40"/>
        <v>0</v>
      </c>
    </row>
    <row r="42" spans="1:43" ht="14.45" customHeight="1" x14ac:dyDescent="0.25">
      <c r="A42" s="105">
        <v>46023</v>
      </c>
      <c r="B42" s="74">
        <f t="shared" si="113"/>
        <v>0</v>
      </c>
      <c r="C42" s="74">
        <f t="shared" si="114"/>
        <v>0</v>
      </c>
      <c r="D42" s="74">
        <f t="shared" si="115"/>
        <v>0</v>
      </c>
      <c r="E42" s="74">
        <f t="shared" si="116"/>
        <v>0</v>
      </c>
      <c r="F42" s="74">
        <f t="shared" si="117"/>
        <v>0</v>
      </c>
      <c r="G42" s="74">
        <f t="shared" si="118"/>
        <v>0</v>
      </c>
      <c r="H42" s="120">
        <f t="shared" si="119"/>
        <v>0</v>
      </c>
      <c r="I42" s="120">
        <f t="shared" si="120"/>
        <v>0</v>
      </c>
      <c r="J42" s="120">
        <f t="shared" si="121"/>
        <v>0</v>
      </c>
      <c r="K42" s="120">
        <f t="shared" si="122"/>
        <v>0</v>
      </c>
      <c r="L42" s="120">
        <f t="shared" si="123"/>
        <v>0</v>
      </c>
      <c r="M42" s="120">
        <f t="shared" si="124"/>
        <v>0</v>
      </c>
      <c r="N42" s="121">
        <f t="shared" si="125"/>
        <v>0</v>
      </c>
      <c r="O42" s="121">
        <f t="shared" si="126"/>
        <v>0</v>
      </c>
      <c r="P42" s="121">
        <f t="shared" si="127"/>
        <v>0</v>
      </c>
      <c r="Q42" s="121">
        <f t="shared" si="128"/>
        <v>0</v>
      </c>
      <c r="R42" s="121">
        <f t="shared" si="129"/>
        <v>0</v>
      </c>
      <c r="S42" s="158">
        <f t="shared" si="130"/>
        <v>0</v>
      </c>
      <c r="T42" s="156">
        <v>0</v>
      </c>
      <c r="U42" s="76">
        <f t="shared" si="15"/>
        <v>0</v>
      </c>
      <c r="V42" s="76">
        <f t="shared" si="16"/>
        <v>0</v>
      </c>
      <c r="W42" s="76">
        <f t="shared" si="27"/>
        <v>0</v>
      </c>
      <c r="X42" s="75">
        <f t="shared" si="28"/>
        <v>0</v>
      </c>
      <c r="Y42" s="76">
        <f t="shared" si="27"/>
        <v>0</v>
      </c>
      <c r="Z42" s="77">
        <f t="shared" si="29"/>
        <v>0</v>
      </c>
      <c r="AA42" s="155">
        <f t="shared" si="30"/>
        <v>0</v>
      </c>
      <c r="AB42" s="156">
        <f>'DOE-WAP Production Tool'!B31</f>
        <v>0</v>
      </c>
      <c r="AC42" s="76">
        <f t="shared" si="17"/>
        <v>0</v>
      </c>
      <c r="AD42" s="76">
        <f t="shared" si="18"/>
        <v>0</v>
      </c>
      <c r="AE42" s="76">
        <f t="shared" ref="AE42" si="147">AD42/4</f>
        <v>0</v>
      </c>
      <c r="AF42" s="75">
        <f t="shared" si="32"/>
        <v>0</v>
      </c>
      <c r="AG42" s="76">
        <f t="shared" ref="AG42" si="148">AF42/4</f>
        <v>0</v>
      </c>
      <c r="AH42" s="77">
        <f t="shared" si="34"/>
        <v>0</v>
      </c>
      <c r="AI42" s="155">
        <f t="shared" si="35"/>
        <v>0</v>
      </c>
      <c r="AJ42" s="156">
        <f>'DOE_BIL WAP Production Tool'!B56</f>
        <v>0</v>
      </c>
      <c r="AK42" s="76">
        <f t="shared" si="19"/>
        <v>0</v>
      </c>
      <c r="AL42" s="76">
        <f t="shared" si="20"/>
        <v>0</v>
      </c>
      <c r="AM42" s="76">
        <f t="shared" ref="AM42" si="149">AL42/4</f>
        <v>0</v>
      </c>
      <c r="AN42" s="75">
        <f t="shared" si="37"/>
        <v>0</v>
      </c>
      <c r="AO42" s="76">
        <f t="shared" ref="AO42" si="150">AN42/4</f>
        <v>0</v>
      </c>
      <c r="AP42" s="77">
        <f t="shared" si="39"/>
        <v>0</v>
      </c>
      <c r="AQ42" s="155">
        <f t="shared" si="40"/>
        <v>0</v>
      </c>
    </row>
    <row r="43" spans="1:43" ht="14.45" customHeight="1" x14ac:dyDescent="0.25">
      <c r="A43" s="106" t="s">
        <v>21</v>
      </c>
      <c r="B43" s="74">
        <f t="shared" si="113"/>
        <v>0</v>
      </c>
      <c r="C43" s="74">
        <f t="shared" si="114"/>
        <v>0</v>
      </c>
      <c r="D43" s="74">
        <f t="shared" si="115"/>
        <v>0</v>
      </c>
      <c r="E43" s="74">
        <f t="shared" si="116"/>
        <v>0</v>
      </c>
      <c r="F43" s="74">
        <f t="shared" si="117"/>
        <v>0</v>
      </c>
      <c r="G43" s="74">
        <f t="shared" si="118"/>
        <v>0</v>
      </c>
      <c r="H43" s="120">
        <f t="shared" si="119"/>
        <v>0</v>
      </c>
      <c r="I43" s="120">
        <f t="shared" si="120"/>
        <v>0</v>
      </c>
      <c r="J43" s="120">
        <f t="shared" si="121"/>
        <v>0</v>
      </c>
      <c r="K43" s="120">
        <f t="shared" si="122"/>
        <v>0</v>
      </c>
      <c r="L43" s="120">
        <f t="shared" si="123"/>
        <v>0</v>
      </c>
      <c r="M43" s="120">
        <f t="shared" si="124"/>
        <v>0</v>
      </c>
      <c r="N43" s="121">
        <f t="shared" si="125"/>
        <v>0</v>
      </c>
      <c r="O43" s="121">
        <f t="shared" si="126"/>
        <v>0</v>
      </c>
      <c r="P43" s="121">
        <f t="shared" si="127"/>
        <v>0</v>
      </c>
      <c r="Q43" s="121">
        <f t="shared" si="128"/>
        <v>0</v>
      </c>
      <c r="R43" s="121">
        <f t="shared" si="129"/>
        <v>0</v>
      </c>
      <c r="S43" s="158">
        <f t="shared" si="130"/>
        <v>0</v>
      </c>
      <c r="T43" s="156">
        <v>0</v>
      </c>
      <c r="U43" s="76">
        <f t="shared" si="15"/>
        <v>0</v>
      </c>
      <c r="V43" s="76">
        <f t="shared" si="16"/>
        <v>0</v>
      </c>
      <c r="W43" s="76">
        <f t="shared" si="27"/>
        <v>0</v>
      </c>
      <c r="X43" s="75">
        <f t="shared" si="28"/>
        <v>0</v>
      </c>
      <c r="Y43" s="76">
        <f t="shared" si="27"/>
        <v>0</v>
      </c>
      <c r="Z43" s="77">
        <f t="shared" si="29"/>
        <v>0</v>
      </c>
      <c r="AA43" s="155">
        <f t="shared" si="30"/>
        <v>0</v>
      </c>
      <c r="AB43" s="156">
        <f>'DOE-WAP Production Tool'!B32</f>
        <v>0</v>
      </c>
      <c r="AC43" s="76">
        <f t="shared" si="17"/>
        <v>0</v>
      </c>
      <c r="AD43" s="76">
        <f t="shared" si="18"/>
        <v>0</v>
      </c>
      <c r="AE43" s="76">
        <f t="shared" ref="AE43" si="151">AD43/4</f>
        <v>0</v>
      </c>
      <c r="AF43" s="75">
        <f t="shared" si="32"/>
        <v>0</v>
      </c>
      <c r="AG43" s="76">
        <f t="shared" ref="AG43" si="152">AF43/4</f>
        <v>0</v>
      </c>
      <c r="AH43" s="77">
        <f t="shared" si="34"/>
        <v>0</v>
      </c>
      <c r="AI43" s="155">
        <f t="shared" si="35"/>
        <v>0</v>
      </c>
      <c r="AJ43" s="156">
        <f>'DOE_BIL WAP Production Tool'!B57</f>
        <v>0</v>
      </c>
      <c r="AK43" s="76">
        <f t="shared" si="19"/>
        <v>0</v>
      </c>
      <c r="AL43" s="76">
        <f t="shared" si="20"/>
        <v>0</v>
      </c>
      <c r="AM43" s="76">
        <f t="shared" ref="AM43" si="153">AL43/4</f>
        <v>0</v>
      </c>
      <c r="AN43" s="75">
        <f t="shared" si="37"/>
        <v>0</v>
      </c>
      <c r="AO43" s="76">
        <f t="shared" ref="AO43" si="154">AN43/4</f>
        <v>0</v>
      </c>
      <c r="AP43" s="77">
        <f t="shared" si="39"/>
        <v>0</v>
      </c>
      <c r="AQ43" s="155">
        <f t="shared" si="40"/>
        <v>0</v>
      </c>
    </row>
    <row r="44" spans="1:43" ht="14.45" customHeight="1" x14ac:dyDescent="0.25">
      <c r="A44" s="106" t="s">
        <v>22</v>
      </c>
      <c r="B44" s="74">
        <f t="shared" si="113"/>
        <v>0</v>
      </c>
      <c r="C44" s="74">
        <f t="shared" si="114"/>
        <v>0</v>
      </c>
      <c r="D44" s="74">
        <f t="shared" si="115"/>
        <v>0</v>
      </c>
      <c r="E44" s="74">
        <f t="shared" si="116"/>
        <v>0</v>
      </c>
      <c r="F44" s="74">
        <f t="shared" si="117"/>
        <v>0</v>
      </c>
      <c r="G44" s="74">
        <f t="shared" si="118"/>
        <v>0</v>
      </c>
      <c r="H44" s="120">
        <f t="shared" si="119"/>
        <v>0</v>
      </c>
      <c r="I44" s="120">
        <f t="shared" si="120"/>
        <v>0</v>
      </c>
      <c r="J44" s="120">
        <f t="shared" si="121"/>
        <v>0</v>
      </c>
      <c r="K44" s="120">
        <f t="shared" si="122"/>
        <v>0</v>
      </c>
      <c r="L44" s="120">
        <f t="shared" si="123"/>
        <v>0</v>
      </c>
      <c r="M44" s="120">
        <f t="shared" si="124"/>
        <v>0</v>
      </c>
      <c r="N44" s="121">
        <f t="shared" si="125"/>
        <v>0</v>
      </c>
      <c r="O44" s="121">
        <f t="shared" si="126"/>
        <v>0</v>
      </c>
      <c r="P44" s="121">
        <f t="shared" si="127"/>
        <v>0</v>
      </c>
      <c r="Q44" s="121">
        <f t="shared" si="128"/>
        <v>0</v>
      </c>
      <c r="R44" s="121">
        <f t="shared" si="129"/>
        <v>0</v>
      </c>
      <c r="S44" s="158">
        <f t="shared" si="130"/>
        <v>0</v>
      </c>
      <c r="T44" s="156">
        <v>0</v>
      </c>
      <c r="U44" s="76">
        <f t="shared" si="15"/>
        <v>0</v>
      </c>
      <c r="V44" s="76">
        <f t="shared" si="16"/>
        <v>0</v>
      </c>
      <c r="W44" s="76">
        <f t="shared" si="27"/>
        <v>0</v>
      </c>
      <c r="X44" s="75">
        <f t="shared" si="28"/>
        <v>0</v>
      </c>
      <c r="Y44" s="76">
        <f t="shared" si="27"/>
        <v>0</v>
      </c>
      <c r="Z44" s="77">
        <f t="shared" si="29"/>
        <v>0</v>
      </c>
      <c r="AA44" s="155">
        <f t="shared" si="30"/>
        <v>0</v>
      </c>
      <c r="AB44" s="156">
        <f>'DOE-WAP Production Tool'!B33</f>
        <v>0</v>
      </c>
      <c r="AC44" s="76">
        <f t="shared" si="17"/>
        <v>0</v>
      </c>
      <c r="AD44" s="76">
        <f t="shared" si="18"/>
        <v>0</v>
      </c>
      <c r="AE44" s="76">
        <f t="shared" ref="AE44" si="155">AD44/4</f>
        <v>0</v>
      </c>
      <c r="AF44" s="75">
        <f t="shared" si="32"/>
        <v>0</v>
      </c>
      <c r="AG44" s="76">
        <f t="shared" ref="AG44" si="156">AF44/4</f>
        <v>0</v>
      </c>
      <c r="AH44" s="77">
        <f t="shared" si="34"/>
        <v>0</v>
      </c>
      <c r="AI44" s="155">
        <f t="shared" si="35"/>
        <v>0</v>
      </c>
      <c r="AJ44" s="156">
        <f>'DOE_BIL WAP Production Tool'!B58</f>
        <v>0</v>
      </c>
      <c r="AK44" s="76">
        <f t="shared" si="19"/>
        <v>0</v>
      </c>
      <c r="AL44" s="76">
        <f t="shared" si="20"/>
        <v>0</v>
      </c>
      <c r="AM44" s="76">
        <f t="shared" ref="AM44" si="157">AL44/4</f>
        <v>0</v>
      </c>
      <c r="AN44" s="75">
        <f t="shared" si="37"/>
        <v>0</v>
      </c>
      <c r="AO44" s="76">
        <f t="shared" ref="AO44" si="158">AN44/4</f>
        <v>0</v>
      </c>
      <c r="AP44" s="77">
        <f t="shared" si="39"/>
        <v>0</v>
      </c>
      <c r="AQ44" s="155">
        <f t="shared" si="40"/>
        <v>0</v>
      </c>
    </row>
    <row r="45" spans="1:43" ht="14.45" customHeight="1" x14ac:dyDescent="0.25">
      <c r="A45" s="106" t="s">
        <v>23</v>
      </c>
      <c r="B45" s="74">
        <f t="shared" si="113"/>
        <v>0</v>
      </c>
      <c r="C45" s="74">
        <f t="shared" si="114"/>
        <v>0</v>
      </c>
      <c r="D45" s="74">
        <f t="shared" si="115"/>
        <v>0</v>
      </c>
      <c r="E45" s="74">
        <f t="shared" si="116"/>
        <v>0</v>
      </c>
      <c r="F45" s="74">
        <f t="shared" si="117"/>
        <v>0</v>
      </c>
      <c r="G45" s="74">
        <f t="shared" si="118"/>
        <v>0</v>
      </c>
      <c r="H45" s="120">
        <f t="shared" si="119"/>
        <v>0</v>
      </c>
      <c r="I45" s="120">
        <f t="shared" si="120"/>
        <v>0</v>
      </c>
      <c r="J45" s="120">
        <f t="shared" si="121"/>
        <v>0</v>
      </c>
      <c r="K45" s="120">
        <f t="shared" si="122"/>
        <v>0</v>
      </c>
      <c r="L45" s="120">
        <f t="shared" si="123"/>
        <v>0</v>
      </c>
      <c r="M45" s="120">
        <f t="shared" si="124"/>
        <v>0</v>
      </c>
      <c r="N45" s="121">
        <f t="shared" si="125"/>
        <v>0</v>
      </c>
      <c r="O45" s="121">
        <f t="shared" si="126"/>
        <v>0</v>
      </c>
      <c r="P45" s="121">
        <f t="shared" si="127"/>
        <v>0</v>
      </c>
      <c r="Q45" s="121">
        <f t="shared" si="128"/>
        <v>0</v>
      </c>
      <c r="R45" s="121">
        <f t="shared" si="129"/>
        <v>0</v>
      </c>
      <c r="S45" s="158">
        <f t="shared" si="130"/>
        <v>0</v>
      </c>
      <c r="T45" s="156">
        <v>0</v>
      </c>
      <c r="U45" s="76">
        <f t="shared" si="15"/>
        <v>0</v>
      </c>
      <c r="V45" s="76">
        <f t="shared" si="16"/>
        <v>0</v>
      </c>
      <c r="W45" s="76">
        <f t="shared" si="27"/>
        <v>0</v>
      </c>
      <c r="X45" s="75">
        <f t="shared" si="28"/>
        <v>0</v>
      </c>
      <c r="Y45" s="76">
        <f t="shared" si="27"/>
        <v>0</v>
      </c>
      <c r="Z45" s="77">
        <f t="shared" si="29"/>
        <v>0</v>
      </c>
      <c r="AA45" s="155">
        <f t="shared" si="30"/>
        <v>0</v>
      </c>
      <c r="AB45" s="156">
        <f>'DOE-WAP Production Tool'!B34</f>
        <v>0</v>
      </c>
      <c r="AC45" s="76">
        <f t="shared" si="17"/>
        <v>0</v>
      </c>
      <c r="AD45" s="76">
        <f t="shared" si="18"/>
        <v>0</v>
      </c>
      <c r="AE45" s="76">
        <f t="shared" ref="AE45" si="159">AD45/4</f>
        <v>0</v>
      </c>
      <c r="AF45" s="75">
        <f t="shared" si="32"/>
        <v>0</v>
      </c>
      <c r="AG45" s="76">
        <f t="shared" ref="AG45" si="160">AF45/4</f>
        <v>0</v>
      </c>
      <c r="AH45" s="77">
        <f t="shared" si="34"/>
        <v>0</v>
      </c>
      <c r="AI45" s="155">
        <f t="shared" si="35"/>
        <v>0</v>
      </c>
      <c r="AJ45" s="156">
        <f>'DOE_BIL WAP Production Tool'!B59</f>
        <v>0</v>
      </c>
      <c r="AK45" s="76">
        <f t="shared" si="19"/>
        <v>0</v>
      </c>
      <c r="AL45" s="76">
        <f t="shared" si="20"/>
        <v>0</v>
      </c>
      <c r="AM45" s="76">
        <f t="shared" ref="AM45" si="161">AL45/4</f>
        <v>0</v>
      </c>
      <c r="AN45" s="75">
        <f t="shared" si="37"/>
        <v>0</v>
      </c>
      <c r="AO45" s="76">
        <f t="shared" ref="AO45" si="162">AN45/4</f>
        <v>0</v>
      </c>
      <c r="AP45" s="77">
        <f t="shared" si="39"/>
        <v>0</v>
      </c>
      <c r="AQ45" s="155">
        <f t="shared" si="40"/>
        <v>0</v>
      </c>
    </row>
    <row r="46" spans="1:43" ht="14.45" customHeight="1" x14ac:dyDescent="0.25">
      <c r="A46" s="106" t="s">
        <v>24</v>
      </c>
      <c r="B46" s="74">
        <f t="shared" si="113"/>
        <v>0</v>
      </c>
      <c r="C46" s="74">
        <f t="shared" si="114"/>
        <v>0</v>
      </c>
      <c r="D46" s="74">
        <f t="shared" si="115"/>
        <v>0</v>
      </c>
      <c r="E46" s="74">
        <f t="shared" si="116"/>
        <v>0</v>
      </c>
      <c r="F46" s="74">
        <f t="shared" si="117"/>
        <v>0</v>
      </c>
      <c r="G46" s="74">
        <f t="shared" si="118"/>
        <v>0</v>
      </c>
      <c r="H46" s="120">
        <f t="shared" si="119"/>
        <v>0</v>
      </c>
      <c r="I46" s="120">
        <f t="shared" si="120"/>
        <v>0</v>
      </c>
      <c r="J46" s="120">
        <f t="shared" si="121"/>
        <v>0</v>
      </c>
      <c r="K46" s="120">
        <f t="shared" si="122"/>
        <v>0</v>
      </c>
      <c r="L46" s="120">
        <f t="shared" si="123"/>
        <v>0</v>
      </c>
      <c r="M46" s="120">
        <f t="shared" si="124"/>
        <v>0</v>
      </c>
      <c r="N46" s="121">
        <f t="shared" si="125"/>
        <v>0</v>
      </c>
      <c r="O46" s="121">
        <f t="shared" si="126"/>
        <v>0</v>
      </c>
      <c r="P46" s="121">
        <f t="shared" si="127"/>
        <v>0</v>
      </c>
      <c r="Q46" s="121">
        <f t="shared" si="128"/>
        <v>0</v>
      </c>
      <c r="R46" s="121">
        <f t="shared" si="129"/>
        <v>0</v>
      </c>
      <c r="S46" s="158">
        <f t="shared" si="130"/>
        <v>0</v>
      </c>
      <c r="T46" s="156">
        <v>0</v>
      </c>
      <c r="U46" s="76">
        <f t="shared" si="15"/>
        <v>0</v>
      </c>
      <c r="V46" s="76">
        <f t="shared" si="16"/>
        <v>0</v>
      </c>
      <c r="W46" s="76">
        <f t="shared" si="27"/>
        <v>0</v>
      </c>
      <c r="X46" s="75">
        <f t="shared" si="28"/>
        <v>0</v>
      </c>
      <c r="Y46" s="76">
        <f t="shared" si="27"/>
        <v>0</v>
      </c>
      <c r="Z46" s="77">
        <f t="shared" si="29"/>
        <v>0</v>
      </c>
      <c r="AA46" s="155">
        <f t="shared" si="30"/>
        <v>0</v>
      </c>
      <c r="AB46" s="156">
        <f>'DOE-WAP Production Tool'!B35</f>
        <v>0</v>
      </c>
      <c r="AC46" s="76">
        <f t="shared" si="17"/>
        <v>0</v>
      </c>
      <c r="AD46" s="76">
        <f t="shared" si="18"/>
        <v>0</v>
      </c>
      <c r="AE46" s="76">
        <f t="shared" ref="AE46" si="163">AD46/4</f>
        <v>0</v>
      </c>
      <c r="AF46" s="75">
        <f t="shared" si="32"/>
        <v>0</v>
      </c>
      <c r="AG46" s="76">
        <f t="shared" ref="AG46" si="164">AF46/4</f>
        <v>0</v>
      </c>
      <c r="AH46" s="77">
        <f t="shared" si="34"/>
        <v>0</v>
      </c>
      <c r="AI46" s="155">
        <f t="shared" si="35"/>
        <v>0</v>
      </c>
      <c r="AJ46" s="156">
        <f>'DOE_BIL WAP Production Tool'!B60</f>
        <v>0</v>
      </c>
      <c r="AK46" s="76">
        <f t="shared" si="19"/>
        <v>0</v>
      </c>
      <c r="AL46" s="76">
        <f t="shared" si="20"/>
        <v>0</v>
      </c>
      <c r="AM46" s="76">
        <f t="shared" ref="AM46" si="165">AL46/4</f>
        <v>0</v>
      </c>
      <c r="AN46" s="75">
        <f t="shared" si="37"/>
        <v>0</v>
      </c>
      <c r="AO46" s="76">
        <f t="shared" ref="AO46" si="166">AN46/4</f>
        <v>0</v>
      </c>
      <c r="AP46" s="77">
        <f t="shared" si="39"/>
        <v>0</v>
      </c>
      <c r="AQ46" s="155">
        <f t="shared" si="40"/>
        <v>0</v>
      </c>
    </row>
    <row r="47" spans="1:43" ht="14.45" customHeight="1" x14ac:dyDescent="0.25">
      <c r="A47" s="106" t="s">
        <v>25</v>
      </c>
      <c r="B47" s="74">
        <f t="shared" si="113"/>
        <v>0</v>
      </c>
      <c r="C47" s="74">
        <f t="shared" si="114"/>
        <v>0</v>
      </c>
      <c r="D47" s="74">
        <f t="shared" si="115"/>
        <v>0</v>
      </c>
      <c r="E47" s="74">
        <f t="shared" si="116"/>
        <v>0</v>
      </c>
      <c r="F47" s="74">
        <f t="shared" si="117"/>
        <v>0</v>
      </c>
      <c r="G47" s="74">
        <f t="shared" si="118"/>
        <v>0</v>
      </c>
      <c r="H47" s="120">
        <f t="shared" si="119"/>
        <v>0</v>
      </c>
      <c r="I47" s="120">
        <f t="shared" si="120"/>
        <v>0</v>
      </c>
      <c r="J47" s="120">
        <f t="shared" si="121"/>
        <v>0</v>
      </c>
      <c r="K47" s="120">
        <f t="shared" si="122"/>
        <v>0</v>
      </c>
      <c r="L47" s="120">
        <f t="shared" si="123"/>
        <v>0</v>
      </c>
      <c r="M47" s="120">
        <f t="shared" si="124"/>
        <v>0</v>
      </c>
      <c r="N47" s="121">
        <f t="shared" si="125"/>
        <v>0</v>
      </c>
      <c r="O47" s="121">
        <f t="shared" si="126"/>
        <v>0</v>
      </c>
      <c r="P47" s="121">
        <f t="shared" si="127"/>
        <v>0</v>
      </c>
      <c r="Q47" s="121">
        <f t="shared" si="128"/>
        <v>0</v>
      </c>
      <c r="R47" s="121">
        <f t="shared" si="129"/>
        <v>0</v>
      </c>
      <c r="S47" s="158">
        <f t="shared" si="130"/>
        <v>0</v>
      </c>
      <c r="T47" s="156">
        <v>0</v>
      </c>
      <c r="U47" s="76">
        <f t="shared" si="15"/>
        <v>0</v>
      </c>
      <c r="V47" s="76">
        <f t="shared" si="16"/>
        <v>0</v>
      </c>
      <c r="W47" s="76">
        <f t="shared" si="27"/>
        <v>0</v>
      </c>
      <c r="X47" s="75">
        <f t="shared" si="28"/>
        <v>0</v>
      </c>
      <c r="Y47" s="76">
        <f t="shared" si="27"/>
        <v>0</v>
      </c>
      <c r="Z47" s="77">
        <f t="shared" si="29"/>
        <v>0</v>
      </c>
      <c r="AA47" s="155">
        <f t="shared" si="30"/>
        <v>0</v>
      </c>
      <c r="AB47" s="156">
        <f>'DOE-WAP Production Tool'!B36</f>
        <v>0</v>
      </c>
      <c r="AC47" s="76">
        <f t="shared" si="17"/>
        <v>0</v>
      </c>
      <c r="AD47" s="76">
        <f t="shared" si="18"/>
        <v>0</v>
      </c>
      <c r="AE47" s="76">
        <f t="shared" ref="AE47" si="167">AD47/4</f>
        <v>0</v>
      </c>
      <c r="AF47" s="75">
        <f t="shared" si="32"/>
        <v>0</v>
      </c>
      <c r="AG47" s="76">
        <f t="shared" ref="AG47" si="168">AF47/4</f>
        <v>0</v>
      </c>
      <c r="AH47" s="77">
        <f t="shared" si="34"/>
        <v>0</v>
      </c>
      <c r="AI47" s="155">
        <f t="shared" si="35"/>
        <v>0</v>
      </c>
      <c r="AJ47" s="156">
        <f>'DOE_BIL WAP Production Tool'!B61</f>
        <v>0</v>
      </c>
      <c r="AK47" s="76">
        <f t="shared" si="19"/>
        <v>0</v>
      </c>
      <c r="AL47" s="76">
        <f t="shared" si="20"/>
        <v>0</v>
      </c>
      <c r="AM47" s="76">
        <f t="shared" ref="AM47" si="169">AL47/4</f>
        <v>0</v>
      </c>
      <c r="AN47" s="75">
        <f t="shared" si="37"/>
        <v>0</v>
      </c>
      <c r="AO47" s="76">
        <f t="shared" ref="AO47" si="170">AN47/4</f>
        <v>0</v>
      </c>
      <c r="AP47" s="77">
        <f t="shared" si="39"/>
        <v>0</v>
      </c>
      <c r="AQ47" s="155">
        <f t="shared" si="40"/>
        <v>0</v>
      </c>
    </row>
    <row r="48" spans="1:43" ht="14.45" customHeight="1" x14ac:dyDescent="0.25">
      <c r="A48" s="106" t="s">
        <v>26</v>
      </c>
      <c r="B48" s="74">
        <f t="shared" si="113"/>
        <v>0</v>
      </c>
      <c r="C48" s="74">
        <f t="shared" si="114"/>
        <v>0</v>
      </c>
      <c r="D48" s="74">
        <f t="shared" si="115"/>
        <v>0</v>
      </c>
      <c r="E48" s="74">
        <f t="shared" si="116"/>
        <v>0</v>
      </c>
      <c r="F48" s="74">
        <f t="shared" si="117"/>
        <v>0</v>
      </c>
      <c r="G48" s="74">
        <f t="shared" si="118"/>
        <v>0</v>
      </c>
      <c r="H48" s="120">
        <f t="shared" si="119"/>
        <v>0</v>
      </c>
      <c r="I48" s="120">
        <f t="shared" si="120"/>
        <v>0</v>
      </c>
      <c r="J48" s="120">
        <f t="shared" si="121"/>
        <v>0</v>
      </c>
      <c r="K48" s="120">
        <f t="shared" si="122"/>
        <v>0</v>
      </c>
      <c r="L48" s="120">
        <f t="shared" si="123"/>
        <v>0</v>
      </c>
      <c r="M48" s="120">
        <f t="shared" si="124"/>
        <v>0</v>
      </c>
      <c r="N48" s="121">
        <f t="shared" si="125"/>
        <v>0</v>
      </c>
      <c r="O48" s="121">
        <f t="shared" si="126"/>
        <v>0</v>
      </c>
      <c r="P48" s="121">
        <f t="shared" si="127"/>
        <v>0</v>
      </c>
      <c r="Q48" s="121">
        <f t="shared" si="128"/>
        <v>0</v>
      </c>
      <c r="R48" s="121">
        <f t="shared" si="129"/>
        <v>0</v>
      </c>
      <c r="S48" s="158">
        <f t="shared" si="130"/>
        <v>0</v>
      </c>
      <c r="T48" s="156">
        <v>0</v>
      </c>
      <c r="U48" s="76">
        <f t="shared" si="15"/>
        <v>0</v>
      </c>
      <c r="V48" s="76">
        <f t="shared" si="16"/>
        <v>0</v>
      </c>
      <c r="W48" s="76">
        <f t="shared" si="27"/>
        <v>0</v>
      </c>
      <c r="X48" s="75">
        <f t="shared" si="28"/>
        <v>0</v>
      </c>
      <c r="Y48" s="76">
        <f t="shared" si="27"/>
        <v>0</v>
      </c>
      <c r="Z48" s="77">
        <f t="shared" si="29"/>
        <v>0</v>
      </c>
      <c r="AA48" s="155">
        <f t="shared" si="30"/>
        <v>0</v>
      </c>
      <c r="AB48" s="156">
        <v>0</v>
      </c>
      <c r="AC48" s="76">
        <f t="shared" si="17"/>
        <v>0</v>
      </c>
      <c r="AD48" s="76">
        <f t="shared" si="18"/>
        <v>0</v>
      </c>
      <c r="AE48" s="76">
        <f t="shared" ref="AE48" si="171">AD48/4</f>
        <v>0</v>
      </c>
      <c r="AF48" s="75">
        <f t="shared" si="32"/>
        <v>0</v>
      </c>
      <c r="AG48" s="76">
        <f t="shared" ref="AG48" si="172">AF48/4</f>
        <v>0</v>
      </c>
      <c r="AH48" s="77">
        <f t="shared" si="34"/>
        <v>0</v>
      </c>
      <c r="AI48" s="155">
        <f t="shared" si="35"/>
        <v>0</v>
      </c>
      <c r="AJ48" s="156">
        <f>'DOE_BIL WAP Production Tool'!B62</f>
        <v>0</v>
      </c>
      <c r="AK48" s="76">
        <f t="shared" si="19"/>
        <v>0</v>
      </c>
      <c r="AL48" s="76">
        <f t="shared" si="20"/>
        <v>0</v>
      </c>
      <c r="AM48" s="76">
        <f t="shared" ref="AM48" si="173">AL48/4</f>
        <v>0</v>
      </c>
      <c r="AN48" s="75">
        <f t="shared" si="37"/>
        <v>0</v>
      </c>
      <c r="AO48" s="76">
        <f t="shared" ref="AO48" si="174">AN48/4</f>
        <v>0</v>
      </c>
      <c r="AP48" s="77">
        <f t="shared" si="39"/>
        <v>0</v>
      </c>
      <c r="AQ48" s="155">
        <f t="shared" si="40"/>
        <v>0</v>
      </c>
    </row>
    <row r="49" spans="1:43" ht="14.45" customHeight="1" x14ac:dyDescent="0.25">
      <c r="A49" s="106" t="s">
        <v>27</v>
      </c>
      <c r="B49" s="74">
        <f t="shared" si="113"/>
        <v>0</v>
      </c>
      <c r="C49" s="74">
        <f t="shared" si="114"/>
        <v>0</v>
      </c>
      <c r="D49" s="74">
        <f t="shared" si="115"/>
        <v>0</v>
      </c>
      <c r="E49" s="74">
        <f t="shared" si="116"/>
        <v>0</v>
      </c>
      <c r="F49" s="74">
        <f t="shared" si="117"/>
        <v>0</v>
      </c>
      <c r="G49" s="74">
        <f t="shared" si="118"/>
        <v>0</v>
      </c>
      <c r="H49" s="120">
        <f t="shared" si="119"/>
        <v>0</v>
      </c>
      <c r="I49" s="120">
        <f t="shared" si="120"/>
        <v>0</v>
      </c>
      <c r="J49" s="120">
        <f t="shared" si="121"/>
        <v>0</v>
      </c>
      <c r="K49" s="120">
        <f t="shared" si="122"/>
        <v>0</v>
      </c>
      <c r="L49" s="120">
        <f t="shared" si="123"/>
        <v>0</v>
      </c>
      <c r="M49" s="120">
        <f t="shared" si="124"/>
        <v>0</v>
      </c>
      <c r="N49" s="121">
        <f t="shared" si="125"/>
        <v>0</v>
      </c>
      <c r="O49" s="121">
        <f t="shared" si="126"/>
        <v>0</v>
      </c>
      <c r="P49" s="121">
        <f t="shared" si="127"/>
        <v>0</v>
      </c>
      <c r="Q49" s="121">
        <f t="shared" si="128"/>
        <v>0</v>
      </c>
      <c r="R49" s="121">
        <f t="shared" si="129"/>
        <v>0</v>
      </c>
      <c r="S49" s="158">
        <f t="shared" si="130"/>
        <v>0</v>
      </c>
      <c r="T49" s="156">
        <v>0</v>
      </c>
      <c r="U49" s="76">
        <f t="shared" si="15"/>
        <v>0</v>
      </c>
      <c r="V49" s="76">
        <f t="shared" si="16"/>
        <v>0</v>
      </c>
      <c r="W49" s="76">
        <f t="shared" si="27"/>
        <v>0</v>
      </c>
      <c r="X49" s="75">
        <f t="shared" si="28"/>
        <v>0</v>
      </c>
      <c r="Y49" s="76">
        <f t="shared" si="27"/>
        <v>0</v>
      </c>
      <c r="Z49" s="77">
        <f t="shared" si="29"/>
        <v>0</v>
      </c>
      <c r="AA49" s="155">
        <f t="shared" si="30"/>
        <v>0</v>
      </c>
      <c r="AB49" s="156">
        <v>0</v>
      </c>
      <c r="AC49" s="76">
        <f t="shared" si="17"/>
        <v>0</v>
      </c>
      <c r="AD49" s="76">
        <f t="shared" si="18"/>
        <v>0</v>
      </c>
      <c r="AE49" s="76">
        <f t="shared" ref="AE49" si="175">AD49/4</f>
        <v>0</v>
      </c>
      <c r="AF49" s="75">
        <f t="shared" si="32"/>
        <v>0</v>
      </c>
      <c r="AG49" s="76">
        <f t="shared" ref="AG49" si="176">AF49/4</f>
        <v>0</v>
      </c>
      <c r="AH49" s="77">
        <f t="shared" si="34"/>
        <v>0</v>
      </c>
      <c r="AI49" s="155">
        <f t="shared" si="35"/>
        <v>0</v>
      </c>
      <c r="AJ49" s="156">
        <f>'DOE_BIL WAP Production Tool'!B63</f>
        <v>0</v>
      </c>
      <c r="AK49" s="76">
        <f t="shared" si="19"/>
        <v>0</v>
      </c>
      <c r="AL49" s="76">
        <f t="shared" si="20"/>
        <v>0</v>
      </c>
      <c r="AM49" s="76">
        <f t="shared" ref="AM49" si="177">AL49/4</f>
        <v>0</v>
      </c>
      <c r="AN49" s="75">
        <f t="shared" si="37"/>
        <v>0</v>
      </c>
      <c r="AO49" s="76">
        <f t="shared" ref="AO49" si="178">AN49/4</f>
        <v>0</v>
      </c>
      <c r="AP49" s="77">
        <f t="shared" si="39"/>
        <v>0</v>
      </c>
      <c r="AQ49" s="155">
        <f t="shared" si="40"/>
        <v>0</v>
      </c>
    </row>
    <row r="50" spans="1:43" ht="14.45" customHeight="1" x14ac:dyDescent="0.25">
      <c r="A50" s="106" t="s">
        <v>28</v>
      </c>
      <c r="B50" s="74">
        <f t="shared" si="113"/>
        <v>0</v>
      </c>
      <c r="C50" s="74">
        <f t="shared" si="114"/>
        <v>0</v>
      </c>
      <c r="D50" s="74">
        <f t="shared" si="115"/>
        <v>0</v>
      </c>
      <c r="E50" s="74">
        <f t="shared" si="116"/>
        <v>0</v>
      </c>
      <c r="F50" s="74">
        <f t="shared" si="117"/>
        <v>0</v>
      </c>
      <c r="G50" s="74">
        <f t="shared" si="118"/>
        <v>0</v>
      </c>
      <c r="H50" s="120">
        <f t="shared" si="119"/>
        <v>0</v>
      </c>
      <c r="I50" s="120">
        <f t="shared" si="120"/>
        <v>0</v>
      </c>
      <c r="J50" s="120">
        <f t="shared" si="121"/>
        <v>0</v>
      </c>
      <c r="K50" s="120">
        <f t="shared" si="122"/>
        <v>0</v>
      </c>
      <c r="L50" s="120">
        <f t="shared" si="123"/>
        <v>0</v>
      </c>
      <c r="M50" s="120">
        <f t="shared" si="124"/>
        <v>0</v>
      </c>
      <c r="N50" s="121">
        <f t="shared" si="125"/>
        <v>0</v>
      </c>
      <c r="O50" s="121">
        <f t="shared" si="126"/>
        <v>0</v>
      </c>
      <c r="P50" s="121">
        <f t="shared" si="127"/>
        <v>0</v>
      </c>
      <c r="Q50" s="121">
        <f t="shared" si="128"/>
        <v>0</v>
      </c>
      <c r="R50" s="121">
        <f t="shared" si="129"/>
        <v>0</v>
      </c>
      <c r="S50" s="158">
        <f t="shared" si="130"/>
        <v>0</v>
      </c>
      <c r="T50" s="156">
        <v>0</v>
      </c>
      <c r="U50" s="76">
        <f t="shared" si="15"/>
        <v>0</v>
      </c>
      <c r="V50" s="76">
        <f t="shared" si="16"/>
        <v>0</v>
      </c>
      <c r="W50" s="76">
        <f t="shared" si="27"/>
        <v>0</v>
      </c>
      <c r="X50" s="75">
        <f t="shared" si="28"/>
        <v>0</v>
      </c>
      <c r="Y50" s="76">
        <f t="shared" si="27"/>
        <v>0</v>
      </c>
      <c r="Z50" s="77">
        <f t="shared" si="29"/>
        <v>0</v>
      </c>
      <c r="AA50" s="155">
        <f t="shared" si="30"/>
        <v>0</v>
      </c>
      <c r="AB50" s="156">
        <v>0</v>
      </c>
      <c r="AC50" s="76">
        <f t="shared" si="17"/>
        <v>0</v>
      </c>
      <c r="AD50" s="76">
        <f t="shared" si="18"/>
        <v>0</v>
      </c>
      <c r="AE50" s="76">
        <f t="shared" ref="AE50" si="179">AD50/4</f>
        <v>0</v>
      </c>
      <c r="AF50" s="75">
        <f t="shared" si="32"/>
        <v>0</v>
      </c>
      <c r="AG50" s="76">
        <f t="shared" ref="AG50" si="180">AF50/4</f>
        <v>0</v>
      </c>
      <c r="AH50" s="77">
        <f t="shared" si="34"/>
        <v>0</v>
      </c>
      <c r="AI50" s="155">
        <f t="shared" si="35"/>
        <v>0</v>
      </c>
      <c r="AJ50" s="156">
        <f>'DOE_BIL WAP Production Tool'!B64</f>
        <v>0</v>
      </c>
      <c r="AK50" s="76">
        <f t="shared" si="19"/>
        <v>0</v>
      </c>
      <c r="AL50" s="76">
        <f t="shared" si="20"/>
        <v>0</v>
      </c>
      <c r="AM50" s="76">
        <f t="shared" ref="AM50" si="181">AL50/4</f>
        <v>0</v>
      </c>
      <c r="AN50" s="75">
        <f t="shared" si="37"/>
        <v>0</v>
      </c>
      <c r="AO50" s="76">
        <f t="shared" ref="AO50" si="182">AN50/4</f>
        <v>0</v>
      </c>
      <c r="AP50" s="77">
        <f t="shared" si="39"/>
        <v>0</v>
      </c>
      <c r="AQ50" s="155">
        <f t="shared" si="40"/>
        <v>0</v>
      </c>
    </row>
    <row r="51" spans="1:43" ht="14.45" customHeight="1" x14ac:dyDescent="0.25">
      <c r="A51" s="106" t="s">
        <v>29</v>
      </c>
      <c r="B51" s="74">
        <f t="shared" si="113"/>
        <v>0</v>
      </c>
      <c r="C51" s="74">
        <f t="shared" si="114"/>
        <v>0</v>
      </c>
      <c r="D51" s="74">
        <f t="shared" si="115"/>
        <v>0</v>
      </c>
      <c r="E51" s="74">
        <f t="shared" si="116"/>
        <v>0</v>
      </c>
      <c r="F51" s="74">
        <f t="shared" si="117"/>
        <v>0</v>
      </c>
      <c r="G51" s="74">
        <f t="shared" si="118"/>
        <v>0</v>
      </c>
      <c r="H51" s="120">
        <f t="shared" si="119"/>
        <v>0</v>
      </c>
      <c r="I51" s="120">
        <f t="shared" si="120"/>
        <v>0</v>
      </c>
      <c r="J51" s="120">
        <f t="shared" si="121"/>
        <v>0</v>
      </c>
      <c r="K51" s="120">
        <f t="shared" si="122"/>
        <v>0</v>
      </c>
      <c r="L51" s="120">
        <f t="shared" si="123"/>
        <v>0</v>
      </c>
      <c r="M51" s="120">
        <f t="shared" si="124"/>
        <v>0</v>
      </c>
      <c r="N51" s="121">
        <f t="shared" si="125"/>
        <v>0</v>
      </c>
      <c r="O51" s="121">
        <f t="shared" si="126"/>
        <v>0</v>
      </c>
      <c r="P51" s="121">
        <f t="shared" si="127"/>
        <v>0</v>
      </c>
      <c r="Q51" s="121">
        <f t="shared" si="128"/>
        <v>0</v>
      </c>
      <c r="R51" s="121">
        <f t="shared" si="129"/>
        <v>0</v>
      </c>
      <c r="S51" s="158">
        <f t="shared" si="130"/>
        <v>0</v>
      </c>
      <c r="T51" s="156">
        <v>0</v>
      </c>
      <c r="U51" s="76">
        <f t="shared" si="15"/>
        <v>0</v>
      </c>
      <c r="V51" s="76">
        <f t="shared" si="16"/>
        <v>0</v>
      </c>
      <c r="W51" s="76">
        <f t="shared" si="27"/>
        <v>0</v>
      </c>
      <c r="X51" s="75">
        <f t="shared" si="28"/>
        <v>0</v>
      </c>
      <c r="Y51" s="76">
        <f t="shared" si="27"/>
        <v>0</v>
      </c>
      <c r="Z51" s="77">
        <f t="shared" si="29"/>
        <v>0</v>
      </c>
      <c r="AA51" s="155">
        <f t="shared" si="30"/>
        <v>0</v>
      </c>
      <c r="AB51" s="156">
        <v>0</v>
      </c>
      <c r="AC51" s="76">
        <f t="shared" si="17"/>
        <v>0</v>
      </c>
      <c r="AD51" s="76">
        <f t="shared" si="18"/>
        <v>0</v>
      </c>
      <c r="AE51" s="76">
        <f t="shared" ref="AE51" si="183">AD51/4</f>
        <v>0</v>
      </c>
      <c r="AF51" s="75">
        <f t="shared" si="32"/>
        <v>0</v>
      </c>
      <c r="AG51" s="76">
        <f t="shared" ref="AG51" si="184">AF51/4</f>
        <v>0</v>
      </c>
      <c r="AH51" s="77">
        <f t="shared" si="34"/>
        <v>0</v>
      </c>
      <c r="AI51" s="155">
        <f t="shared" si="35"/>
        <v>0</v>
      </c>
      <c r="AJ51" s="156">
        <f>'DOE_BIL WAP Production Tool'!B65</f>
        <v>0</v>
      </c>
      <c r="AK51" s="76">
        <f t="shared" si="19"/>
        <v>0</v>
      </c>
      <c r="AL51" s="76">
        <f t="shared" si="20"/>
        <v>0</v>
      </c>
      <c r="AM51" s="76">
        <f t="shared" ref="AM51" si="185">AL51/4</f>
        <v>0</v>
      </c>
      <c r="AN51" s="75">
        <f t="shared" si="37"/>
        <v>0</v>
      </c>
      <c r="AO51" s="76">
        <f t="shared" ref="AO51" si="186">AN51/4</f>
        <v>0</v>
      </c>
      <c r="AP51" s="77">
        <f t="shared" si="39"/>
        <v>0</v>
      </c>
      <c r="AQ51" s="155">
        <f t="shared" si="40"/>
        <v>0</v>
      </c>
    </row>
    <row r="52" spans="1:43" ht="14.45" customHeight="1" x14ac:dyDescent="0.25">
      <c r="A52" s="106" t="s">
        <v>30</v>
      </c>
      <c r="B52" s="74">
        <f t="shared" si="113"/>
        <v>0</v>
      </c>
      <c r="C52" s="74">
        <f t="shared" si="114"/>
        <v>0</v>
      </c>
      <c r="D52" s="74">
        <f t="shared" si="115"/>
        <v>0</v>
      </c>
      <c r="E52" s="74">
        <f t="shared" si="116"/>
        <v>0</v>
      </c>
      <c r="F52" s="74">
        <f t="shared" si="117"/>
        <v>0</v>
      </c>
      <c r="G52" s="74">
        <f t="shared" si="118"/>
        <v>0</v>
      </c>
      <c r="H52" s="120">
        <f t="shared" si="119"/>
        <v>0</v>
      </c>
      <c r="I52" s="120">
        <f t="shared" si="120"/>
        <v>0</v>
      </c>
      <c r="J52" s="120">
        <f t="shared" si="121"/>
        <v>0</v>
      </c>
      <c r="K52" s="120">
        <f t="shared" si="122"/>
        <v>0</v>
      </c>
      <c r="L52" s="120">
        <f t="shared" si="123"/>
        <v>0</v>
      </c>
      <c r="M52" s="120">
        <f t="shared" si="124"/>
        <v>0</v>
      </c>
      <c r="N52" s="121">
        <f t="shared" si="125"/>
        <v>0</v>
      </c>
      <c r="O52" s="121">
        <f t="shared" si="126"/>
        <v>0</v>
      </c>
      <c r="P52" s="121">
        <f t="shared" si="127"/>
        <v>0</v>
      </c>
      <c r="Q52" s="121">
        <f t="shared" si="128"/>
        <v>0</v>
      </c>
      <c r="R52" s="121">
        <f t="shared" si="129"/>
        <v>0</v>
      </c>
      <c r="S52" s="158">
        <f t="shared" si="130"/>
        <v>0</v>
      </c>
      <c r="T52" s="156">
        <v>0</v>
      </c>
      <c r="U52" s="76">
        <f t="shared" si="15"/>
        <v>0</v>
      </c>
      <c r="V52" s="76">
        <f t="shared" si="16"/>
        <v>0</v>
      </c>
      <c r="W52" s="76">
        <f>V52/3</f>
        <v>0</v>
      </c>
      <c r="X52" s="75">
        <f t="shared" si="28"/>
        <v>0</v>
      </c>
      <c r="Y52" s="76">
        <f>X52/3</f>
        <v>0</v>
      </c>
      <c r="Z52" s="77">
        <f t="shared" si="29"/>
        <v>0</v>
      </c>
      <c r="AA52" s="155">
        <f t="shared" si="30"/>
        <v>0</v>
      </c>
      <c r="AB52" s="156">
        <v>0</v>
      </c>
      <c r="AC52" s="76">
        <f t="shared" si="17"/>
        <v>0</v>
      </c>
      <c r="AD52" s="76">
        <f t="shared" si="18"/>
        <v>0</v>
      </c>
      <c r="AE52" s="76">
        <f>AD52/3</f>
        <v>0</v>
      </c>
      <c r="AF52" s="75">
        <f t="shared" si="32"/>
        <v>0</v>
      </c>
      <c r="AG52" s="76">
        <f>AF52/3</f>
        <v>0</v>
      </c>
      <c r="AH52" s="77">
        <f t="shared" si="34"/>
        <v>0</v>
      </c>
      <c r="AI52" s="155">
        <f t="shared" si="35"/>
        <v>0</v>
      </c>
      <c r="AJ52" s="156">
        <f>'DOE_BIL WAP Production Tool'!B66</f>
        <v>0</v>
      </c>
      <c r="AK52" s="76">
        <f t="shared" si="19"/>
        <v>0</v>
      </c>
      <c r="AL52" s="76">
        <f t="shared" si="20"/>
        <v>0</v>
      </c>
      <c r="AM52" s="76">
        <f>AL52/3</f>
        <v>0</v>
      </c>
      <c r="AN52" s="75">
        <f t="shared" si="37"/>
        <v>0</v>
      </c>
      <c r="AO52" s="76">
        <f>AN52/3</f>
        <v>0</v>
      </c>
      <c r="AP52" s="77">
        <f t="shared" si="39"/>
        <v>0</v>
      </c>
      <c r="AQ52" s="155">
        <f t="shared" si="40"/>
        <v>0</v>
      </c>
    </row>
    <row r="53" spans="1:43" ht="14.45" customHeight="1" x14ac:dyDescent="0.25">
      <c r="A53" s="106" t="s">
        <v>31</v>
      </c>
      <c r="B53" s="74">
        <f t="shared" si="113"/>
        <v>0</v>
      </c>
      <c r="C53" s="74">
        <f t="shared" si="114"/>
        <v>0</v>
      </c>
      <c r="D53" s="74">
        <f t="shared" si="115"/>
        <v>0</v>
      </c>
      <c r="E53" s="74">
        <f t="shared" si="116"/>
        <v>0</v>
      </c>
      <c r="F53" s="74">
        <f t="shared" si="117"/>
        <v>0</v>
      </c>
      <c r="G53" s="74">
        <f t="shared" si="118"/>
        <v>0</v>
      </c>
      <c r="H53" s="120">
        <f t="shared" si="119"/>
        <v>0</v>
      </c>
      <c r="I53" s="120">
        <f t="shared" si="120"/>
        <v>0</v>
      </c>
      <c r="J53" s="120">
        <f t="shared" si="121"/>
        <v>0</v>
      </c>
      <c r="K53" s="120">
        <f t="shared" si="122"/>
        <v>0</v>
      </c>
      <c r="L53" s="120">
        <f t="shared" si="123"/>
        <v>0</v>
      </c>
      <c r="M53" s="120">
        <f t="shared" si="124"/>
        <v>0</v>
      </c>
      <c r="N53" s="121">
        <f t="shared" si="125"/>
        <v>0</v>
      </c>
      <c r="O53" s="121">
        <f t="shared" si="126"/>
        <v>0</v>
      </c>
      <c r="P53" s="121">
        <f t="shared" si="127"/>
        <v>0</v>
      </c>
      <c r="Q53" s="121">
        <f t="shared" si="128"/>
        <v>0</v>
      </c>
      <c r="R53" s="121">
        <f t="shared" si="129"/>
        <v>0</v>
      </c>
      <c r="S53" s="158">
        <f t="shared" si="130"/>
        <v>0</v>
      </c>
      <c r="T53" s="156">
        <v>0</v>
      </c>
      <c r="U53" s="76">
        <f t="shared" si="15"/>
        <v>0</v>
      </c>
      <c r="V53" s="76">
        <f t="shared" si="16"/>
        <v>0</v>
      </c>
      <c r="W53" s="76">
        <f>V53/2.5</f>
        <v>0</v>
      </c>
      <c r="X53" s="75">
        <f t="shared" si="28"/>
        <v>0</v>
      </c>
      <c r="Y53" s="76">
        <f>X53/2.5</f>
        <v>0</v>
      </c>
      <c r="Z53" s="77">
        <f t="shared" si="29"/>
        <v>0</v>
      </c>
      <c r="AA53" s="155">
        <f t="shared" si="30"/>
        <v>0</v>
      </c>
      <c r="AB53" s="156">
        <v>0</v>
      </c>
      <c r="AC53" s="76">
        <f t="shared" si="17"/>
        <v>0</v>
      </c>
      <c r="AD53" s="76">
        <f t="shared" si="18"/>
        <v>0</v>
      </c>
      <c r="AE53" s="76">
        <f>AD53/2.5</f>
        <v>0</v>
      </c>
      <c r="AF53" s="75">
        <f t="shared" si="32"/>
        <v>0</v>
      </c>
      <c r="AG53" s="76">
        <f>AF53/2.5</f>
        <v>0</v>
      </c>
      <c r="AH53" s="77">
        <f t="shared" si="34"/>
        <v>0</v>
      </c>
      <c r="AI53" s="155">
        <f t="shared" si="35"/>
        <v>0</v>
      </c>
      <c r="AJ53" s="156">
        <f>'DOE_BIL WAP Production Tool'!B67</f>
        <v>0</v>
      </c>
      <c r="AK53" s="76">
        <f t="shared" si="19"/>
        <v>0</v>
      </c>
      <c r="AL53" s="76">
        <f t="shared" si="20"/>
        <v>0</v>
      </c>
      <c r="AM53" s="76">
        <f>AL53/2.5</f>
        <v>0</v>
      </c>
      <c r="AN53" s="75">
        <f t="shared" si="37"/>
        <v>0</v>
      </c>
      <c r="AO53" s="76">
        <f>AN53/2.5</f>
        <v>0</v>
      </c>
      <c r="AP53" s="77">
        <f t="shared" si="39"/>
        <v>0</v>
      </c>
      <c r="AQ53" s="155">
        <f t="shared" si="40"/>
        <v>0</v>
      </c>
    </row>
    <row r="54" spans="1:43" ht="14.45" customHeight="1" x14ac:dyDescent="0.25">
      <c r="A54" s="105">
        <v>46388</v>
      </c>
      <c r="B54" s="74">
        <f t="shared" ref="B54:B65" si="187">U54+AK54</f>
        <v>0</v>
      </c>
      <c r="C54" s="74">
        <f t="shared" ref="C54:C65" si="188">V54+AL54</f>
        <v>0</v>
      </c>
      <c r="D54" s="74">
        <f t="shared" ref="D54:D65" si="189">W54+AM54</f>
        <v>0</v>
      </c>
      <c r="E54" s="74">
        <f t="shared" ref="E54:E65" si="190">Y54+AO54</f>
        <v>0</v>
      </c>
      <c r="F54" s="74">
        <f t="shared" ref="F54:F65" si="191">Z54+AP54</f>
        <v>0</v>
      </c>
      <c r="G54" s="74">
        <f t="shared" ref="G54:G65" si="192">AA54+AQ54</f>
        <v>0</v>
      </c>
      <c r="H54" s="120">
        <f t="shared" ref="H54:H65" si="193">(B54+N54)/2</f>
        <v>0</v>
      </c>
      <c r="I54" s="120">
        <f t="shared" ref="I54:I65" si="194">(C54+O54)/2</f>
        <v>0</v>
      </c>
      <c r="J54" s="120">
        <f t="shared" ref="J54:J65" si="195">(D54+P54)/2</f>
        <v>0</v>
      </c>
      <c r="K54" s="120">
        <f t="shared" ref="K54:K65" si="196">(E54+Q54)/2</f>
        <v>0</v>
      </c>
      <c r="L54" s="120">
        <f t="shared" ref="L54:L65" si="197">(F54+R54)/2</f>
        <v>0</v>
      </c>
      <c r="M54" s="120">
        <f t="shared" ref="M54:M65" si="198">(G54+S54)/2</f>
        <v>0</v>
      </c>
      <c r="N54" s="121">
        <f t="shared" ref="N54:N65" si="199">U54+AB54+AJ54</f>
        <v>0</v>
      </c>
      <c r="O54" s="121">
        <f t="shared" ref="O54:O65" si="200">V54+AD54+AL54</f>
        <v>0</v>
      </c>
      <c r="P54" s="121">
        <f t="shared" ref="P54:P65" si="201">W54+AE54+AM54</f>
        <v>0</v>
      </c>
      <c r="Q54" s="121">
        <f t="shared" ref="Q54:Q65" si="202">Y54+AG54+AO54</f>
        <v>0</v>
      </c>
      <c r="R54" s="121">
        <f t="shared" ref="R54:R65" si="203">Z54+AH54+AP54</f>
        <v>0</v>
      </c>
      <c r="S54" s="158">
        <f t="shared" ref="S54:S65" si="204">AA54+AI54+AQ54</f>
        <v>0</v>
      </c>
      <c r="T54" s="156">
        <v>0</v>
      </c>
      <c r="U54" s="76">
        <f t="shared" ref="U54:U65" si="205">T54*($B$2+1)</f>
        <v>0</v>
      </c>
      <c r="V54" s="76">
        <f t="shared" ref="V54:V65" si="206">T54*(1+$D$2)</f>
        <v>0</v>
      </c>
      <c r="W54" s="76">
        <f t="shared" ref="W54:W63" si="207">V54/4</f>
        <v>0</v>
      </c>
      <c r="X54" s="75">
        <f t="shared" ref="X54:X65" si="208">T54</f>
        <v>0</v>
      </c>
      <c r="Y54" s="76">
        <f t="shared" ref="Y54:Y63" si="209">X54/4</f>
        <v>0</v>
      </c>
      <c r="Z54" s="77">
        <f t="shared" ref="Z54:Z65" si="210">V54+X54</f>
        <v>0</v>
      </c>
      <c r="AA54" s="155">
        <f t="shared" ref="AA54:AA65" si="211">W54+Y54</f>
        <v>0</v>
      </c>
      <c r="AB54" s="156">
        <v>0</v>
      </c>
      <c r="AC54" s="76">
        <f t="shared" ref="AC54:AC65" si="212">AB54*($B$2+1)</f>
        <v>0</v>
      </c>
      <c r="AD54" s="76">
        <f t="shared" ref="AD54:AD65" si="213">AB54*(1+$D$2)</f>
        <v>0</v>
      </c>
      <c r="AE54" s="76">
        <f t="shared" ref="AE54:AE63" si="214">AD54/4</f>
        <v>0</v>
      </c>
      <c r="AF54" s="75">
        <f t="shared" ref="AF54:AF65" si="215">AB54</f>
        <v>0</v>
      </c>
      <c r="AG54" s="76">
        <f t="shared" ref="AG54:AG63" si="216">AF54/4</f>
        <v>0</v>
      </c>
      <c r="AH54" s="77">
        <f t="shared" ref="AH54:AH65" si="217">AD54+AF54</f>
        <v>0</v>
      </c>
      <c r="AI54" s="155">
        <f t="shared" ref="AI54:AI65" si="218">AE54+AG54</f>
        <v>0</v>
      </c>
      <c r="AJ54" s="156">
        <f>'DOE_BIL WAP Production Tool'!B68</f>
        <v>0</v>
      </c>
      <c r="AK54" s="76">
        <f t="shared" ref="AK54:AK65" si="219">AJ54*($B$2+1)</f>
        <v>0</v>
      </c>
      <c r="AL54" s="76">
        <f t="shared" ref="AL54:AL65" si="220">AJ54*(1+$D$2)</f>
        <v>0</v>
      </c>
      <c r="AM54" s="76">
        <f t="shared" ref="AM54:AM63" si="221">AL54/4</f>
        <v>0</v>
      </c>
      <c r="AN54" s="75">
        <f t="shared" ref="AN54:AN65" si="222">AJ54</f>
        <v>0</v>
      </c>
      <c r="AO54" s="76">
        <f t="shared" ref="AO54:AO63" si="223">AN54/4</f>
        <v>0</v>
      </c>
      <c r="AP54" s="77">
        <f t="shared" ref="AP54:AP65" si="224">AL54+AN54</f>
        <v>0</v>
      </c>
      <c r="AQ54" s="155">
        <f t="shared" ref="AQ54:AQ65" si="225">AM54+AO54</f>
        <v>0</v>
      </c>
    </row>
    <row r="55" spans="1:43" ht="14.45" customHeight="1" x14ac:dyDescent="0.25">
      <c r="A55" s="106" t="s">
        <v>21</v>
      </c>
      <c r="B55" s="74">
        <f t="shared" si="187"/>
        <v>0</v>
      </c>
      <c r="C55" s="74">
        <f t="shared" si="188"/>
        <v>0</v>
      </c>
      <c r="D55" s="74">
        <f t="shared" si="189"/>
        <v>0</v>
      </c>
      <c r="E55" s="74">
        <f t="shared" si="190"/>
        <v>0</v>
      </c>
      <c r="F55" s="74">
        <f t="shared" si="191"/>
        <v>0</v>
      </c>
      <c r="G55" s="74">
        <f t="shared" si="192"/>
        <v>0</v>
      </c>
      <c r="H55" s="120">
        <f t="shared" si="193"/>
        <v>0</v>
      </c>
      <c r="I55" s="120">
        <f t="shared" si="194"/>
        <v>0</v>
      </c>
      <c r="J55" s="120">
        <f t="shared" si="195"/>
        <v>0</v>
      </c>
      <c r="K55" s="120">
        <f t="shared" si="196"/>
        <v>0</v>
      </c>
      <c r="L55" s="120">
        <f t="shared" si="197"/>
        <v>0</v>
      </c>
      <c r="M55" s="120">
        <f t="shared" si="198"/>
        <v>0</v>
      </c>
      <c r="N55" s="121">
        <f t="shared" si="199"/>
        <v>0</v>
      </c>
      <c r="O55" s="121">
        <f t="shared" si="200"/>
        <v>0</v>
      </c>
      <c r="P55" s="121">
        <f t="shared" si="201"/>
        <v>0</v>
      </c>
      <c r="Q55" s="121">
        <f t="shared" si="202"/>
        <v>0</v>
      </c>
      <c r="R55" s="121">
        <f t="shared" si="203"/>
        <v>0</v>
      </c>
      <c r="S55" s="158">
        <f t="shared" si="204"/>
        <v>0</v>
      </c>
      <c r="T55" s="156">
        <v>0</v>
      </c>
      <c r="U55" s="76">
        <f t="shared" si="205"/>
        <v>0</v>
      </c>
      <c r="V55" s="76">
        <f t="shared" si="206"/>
        <v>0</v>
      </c>
      <c r="W55" s="76">
        <f t="shared" si="207"/>
        <v>0</v>
      </c>
      <c r="X55" s="75">
        <f t="shared" si="208"/>
        <v>0</v>
      </c>
      <c r="Y55" s="76">
        <f t="shared" si="209"/>
        <v>0</v>
      </c>
      <c r="Z55" s="77">
        <f t="shared" si="210"/>
        <v>0</v>
      </c>
      <c r="AA55" s="155">
        <f t="shared" si="211"/>
        <v>0</v>
      </c>
      <c r="AB55" s="156">
        <v>0</v>
      </c>
      <c r="AC55" s="76">
        <f t="shared" si="212"/>
        <v>0</v>
      </c>
      <c r="AD55" s="76">
        <f t="shared" si="213"/>
        <v>0</v>
      </c>
      <c r="AE55" s="76">
        <f t="shared" si="214"/>
        <v>0</v>
      </c>
      <c r="AF55" s="75">
        <f t="shared" si="215"/>
        <v>0</v>
      </c>
      <c r="AG55" s="76">
        <f t="shared" si="216"/>
        <v>0</v>
      </c>
      <c r="AH55" s="77">
        <f t="shared" si="217"/>
        <v>0</v>
      </c>
      <c r="AI55" s="155">
        <f t="shared" si="218"/>
        <v>0</v>
      </c>
      <c r="AJ55" s="156">
        <f>'DOE_BIL WAP Production Tool'!B69</f>
        <v>0</v>
      </c>
      <c r="AK55" s="76">
        <f t="shared" si="219"/>
        <v>0</v>
      </c>
      <c r="AL55" s="76">
        <f t="shared" si="220"/>
        <v>0</v>
      </c>
      <c r="AM55" s="76">
        <f t="shared" si="221"/>
        <v>0</v>
      </c>
      <c r="AN55" s="75">
        <f t="shared" si="222"/>
        <v>0</v>
      </c>
      <c r="AO55" s="76">
        <f t="shared" si="223"/>
        <v>0</v>
      </c>
      <c r="AP55" s="77">
        <f t="shared" si="224"/>
        <v>0</v>
      </c>
      <c r="AQ55" s="155">
        <f t="shared" si="225"/>
        <v>0</v>
      </c>
    </row>
    <row r="56" spans="1:43" ht="14.45" customHeight="1" x14ac:dyDescent="0.25">
      <c r="A56" s="106" t="s">
        <v>22</v>
      </c>
      <c r="B56" s="74">
        <f t="shared" si="187"/>
        <v>0</v>
      </c>
      <c r="C56" s="74">
        <f t="shared" si="188"/>
        <v>0</v>
      </c>
      <c r="D56" s="74">
        <f t="shared" si="189"/>
        <v>0</v>
      </c>
      <c r="E56" s="74">
        <f t="shared" si="190"/>
        <v>0</v>
      </c>
      <c r="F56" s="74">
        <f t="shared" si="191"/>
        <v>0</v>
      </c>
      <c r="G56" s="74">
        <f t="shared" si="192"/>
        <v>0</v>
      </c>
      <c r="H56" s="120">
        <f t="shared" si="193"/>
        <v>0</v>
      </c>
      <c r="I56" s="120">
        <f t="shared" si="194"/>
        <v>0</v>
      </c>
      <c r="J56" s="120">
        <f t="shared" si="195"/>
        <v>0</v>
      </c>
      <c r="K56" s="120">
        <f t="shared" si="196"/>
        <v>0</v>
      </c>
      <c r="L56" s="120">
        <f t="shared" si="197"/>
        <v>0</v>
      </c>
      <c r="M56" s="120">
        <f t="shared" si="198"/>
        <v>0</v>
      </c>
      <c r="N56" s="121">
        <f t="shared" si="199"/>
        <v>0</v>
      </c>
      <c r="O56" s="121">
        <f t="shared" si="200"/>
        <v>0</v>
      </c>
      <c r="P56" s="121">
        <f t="shared" si="201"/>
        <v>0</v>
      </c>
      <c r="Q56" s="121">
        <f t="shared" si="202"/>
        <v>0</v>
      </c>
      <c r="R56" s="121">
        <f t="shared" si="203"/>
        <v>0</v>
      </c>
      <c r="S56" s="158">
        <f t="shared" si="204"/>
        <v>0</v>
      </c>
      <c r="T56" s="156">
        <v>0</v>
      </c>
      <c r="U56" s="76">
        <f t="shared" si="205"/>
        <v>0</v>
      </c>
      <c r="V56" s="76">
        <f t="shared" si="206"/>
        <v>0</v>
      </c>
      <c r="W56" s="76">
        <f t="shared" si="207"/>
        <v>0</v>
      </c>
      <c r="X56" s="75">
        <f t="shared" si="208"/>
        <v>0</v>
      </c>
      <c r="Y56" s="76">
        <f t="shared" si="209"/>
        <v>0</v>
      </c>
      <c r="Z56" s="77">
        <f t="shared" si="210"/>
        <v>0</v>
      </c>
      <c r="AA56" s="155">
        <f t="shared" si="211"/>
        <v>0</v>
      </c>
      <c r="AB56" s="156">
        <v>0</v>
      </c>
      <c r="AC56" s="76">
        <f t="shared" si="212"/>
        <v>0</v>
      </c>
      <c r="AD56" s="76">
        <f t="shared" si="213"/>
        <v>0</v>
      </c>
      <c r="AE56" s="76">
        <f t="shared" si="214"/>
        <v>0</v>
      </c>
      <c r="AF56" s="75">
        <f t="shared" si="215"/>
        <v>0</v>
      </c>
      <c r="AG56" s="76">
        <f t="shared" si="216"/>
        <v>0</v>
      </c>
      <c r="AH56" s="77">
        <f t="shared" si="217"/>
        <v>0</v>
      </c>
      <c r="AI56" s="155">
        <f t="shared" si="218"/>
        <v>0</v>
      </c>
      <c r="AJ56" s="156">
        <f>'DOE_BIL WAP Production Tool'!B70</f>
        <v>0</v>
      </c>
      <c r="AK56" s="76">
        <f t="shared" si="219"/>
        <v>0</v>
      </c>
      <c r="AL56" s="76">
        <f t="shared" si="220"/>
        <v>0</v>
      </c>
      <c r="AM56" s="76">
        <f t="shared" si="221"/>
        <v>0</v>
      </c>
      <c r="AN56" s="75">
        <f t="shared" si="222"/>
        <v>0</v>
      </c>
      <c r="AO56" s="76">
        <f t="shared" si="223"/>
        <v>0</v>
      </c>
      <c r="AP56" s="77">
        <f t="shared" si="224"/>
        <v>0</v>
      </c>
      <c r="AQ56" s="155">
        <f t="shared" si="225"/>
        <v>0</v>
      </c>
    </row>
    <row r="57" spans="1:43" ht="14.45" customHeight="1" x14ac:dyDescent="0.25">
      <c r="A57" s="106" t="s">
        <v>23</v>
      </c>
      <c r="B57" s="74">
        <f t="shared" si="187"/>
        <v>0</v>
      </c>
      <c r="C57" s="74">
        <f t="shared" si="188"/>
        <v>0</v>
      </c>
      <c r="D57" s="74">
        <f t="shared" si="189"/>
        <v>0</v>
      </c>
      <c r="E57" s="74">
        <f t="shared" si="190"/>
        <v>0</v>
      </c>
      <c r="F57" s="74">
        <f t="shared" si="191"/>
        <v>0</v>
      </c>
      <c r="G57" s="74">
        <f t="shared" si="192"/>
        <v>0</v>
      </c>
      <c r="H57" s="120">
        <f t="shared" si="193"/>
        <v>0</v>
      </c>
      <c r="I57" s="120">
        <f t="shared" si="194"/>
        <v>0</v>
      </c>
      <c r="J57" s="120">
        <f t="shared" si="195"/>
        <v>0</v>
      </c>
      <c r="K57" s="120">
        <f t="shared" si="196"/>
        <v>0</v>
      </c>
      <c r="L57" s="120">
        <f t="shared" si="197"/>
        <v>0</v>
      </c>
      <c r="M57" s="120">
        <f t="shared" si="198"/>
        <v>0</v>
      </c>
      <c r="N57" s="121">
        <f t="shared" si="199"/>
        <v>0</v>
      </c>
      <c r="O57" s="121">
        <f t="shared" si="200"/>
        <v>0</v>
      </c>
      <c r="P57" s="121">
        <f t="shared" si="201"/>
        <v>0</v>
      </c>
      <c r="Q57" s="121">
        <f t="shared" si="202"/>
        <v>0</v>
      </c>
      <c r="R57" s="121">
        <f t="shared" si="203"/>
        <v>0</v>
      </c>
      <c r="S57" s="158">
        <f t="shared" si="204"/>
        <v>0</v>
      </c>
      <c r="T57" s="156">
        <v>0</v>
      </c>
      <c r="U57" s="76">
        <f t="shared" si="205"/>
        <v>0</v>
      </c>
      <c r="V57" s="76">
        <f t="shared" si="206"/>
        <v>0</v>
      </c>
      <c r="W57" s="76">
        <f t="shared" si="207"/>
        <v>0</v>
      </c>
      <c r="X57" s="75">
        <f t="shared" si="208"/>
        <v>0</v>
      </c>
      <c r="Y57" s="76">
        <f t="shared" si="209"/>
        <v>0</v>
      </c>
      <c r="Z57" s="77">
        <f t="shared" si="210"/>
        <v>0</v>
      </c>
      <c r="AA57" s="155">
        <f t="shared" si="211"/>
        <v>0</v>
      </c>
      <c r="AB57" s="156">
        <v>0</v>
      </c>
      <c r="AC57" s="76">
        <f t="shared" si="212"/>
        <v>0</v>
      </c>
      <c r="AD57" s="76">
        <f t="shared" si="213"/>
        <v>0</v>
      </c>
      <c r="AE57" s="76">
        <f t="shared" si="214"/>
        <v>0</v>
      </c>
      <c r="AF57" s="75">
        <f t="shared" si="215"/>
        <v>0</v>
      </c>
      <c r="AG57" s="76">
        <f t="shared" si="216"/>
        <v>0</v>
      </c>
      <c r="AH57" s="77">
        <f t="shared" si="217"/>
        <v>0</v>
      </c>
      <c r="AI57" s="155">
        <f t="shared" si="218"/>
        <v>0</v>
      </c>
      <c r="AJ57" s="156">
        <f>'DOE_BIL WAP Production Tool'!B71</f>
        <v>0</v>
      </c>
      <c r="AK57" s="76">
        <f t="shared" si="219"/>
        <v>0</v>
      </c>
      <c r="AL57" s="76">
        <f t="shared" si="220"/>
        <v>0</v>
      </c>
      <c r="AM57" s="76">
        <f t="shared" si="221"/>
        <v>0</v>
      </c>
      <c r="AN57" s="75">
        <f t="shared" si="222"/>
        <v>0</v>
      </c>
      <c r="AO57" s="76">
        <f t="shared" si="223"/>
        <v>0</v>
      </c>
      <c r="AP57" s="77">
        <f t="shared" si="224"/>
        <v>0</v>
      </c>
      <c r="AQ57" s="155">
        <f t="shared" si="225"/>
        <v>0</v>
      </c>
    </row>
    <row r="58" spans="1:43" ht="14.45" customHeight="1" x14ac:dyDescent="0.25">
      <c r="A58" s="106" t="s">
        <v>24</v>
      </c>
      <c r="B58" s="74">
        <f t="shared" si="187"/>
        <v>0</v>
      </c>
      <c r="C58" s="74">
        <f t="shared" si="188"/>
        <v>0</v>
      </c>
      <c r="D58" s="74">
        <f t="shared" si="189"/>
        <v>0</v>
      </c>
      <c r="E58" s="74">
        <f t="shared" si="190"/>
        <v>0</v>
      </c>
      <c r="F58" s="74">
        <f t="shared" si="191"/>
        <v>0</v>
      </c>
      <c r="G58" s="74">
        <f t="shared" si="192"/>
        <v>0</v>
      </c>
      <c r="H58" s="120">
        <f t="shared" si="193"/>
        <v>0</v>
      </c>
      <c r="I58" s="120">
        <f t="shared" si="194"/>
        <v>0</v>
      </c>
      <c r="J58" s="120">
        <f t="shared" si="195"/>
        <v>0</v>
      </c>
      <c r="K58" s="120">
        <f t="shared" si="196"/>
        <v>0</v>
      </c>
      <c r="L58" s="120">
        <f t="shared" si="197"/>
        <v>0</v>
      </c>
      <c r="M58" s="120">
        <f t="shared" si="198"/>
        <v>0</v>
      </c>
      <c r="N58" s="121">
        <f t="shared" si="199"/>
        <v>0</v>
      </c>
      <c r="O58" s="121">
        <f t="shared" si="200"/>
        <v>0</v>
      </c>
      <c r="P58" s="121">
        <f t="shared" si="201"/>
        <v>0</v>
      </c>
      <c r="Q58" s="121">
        <f t="shared" si="202"/>
        <v>0</v>
      </c>
      <c r="R58" s="121">
        <f t="shared" si="203"/>
        <v>0</v>
      </c>
      <c r="S58" s="158">
        <f t="shared" si="204"/>
        <v>0</v>
      </c>
      <c r="T58" s="156">
        <v>0</v>
      </c>
      <c r="U58" s="76">
        <f t="shared" si="205"/>
        <v>0</v>
      </c>
      <c r="V58" s="76">
        <f t="shared" si="206"/>
        <v>0</v>
      </c>
      <c r="W58" s="76">
        <f t="shared" si="207"/>
        <v>0</v>
      </c>
      <c r="X58" s="75">
        <f t="shared" si="208"/>
        <v>0</v>
      </c>
      <c r="Y58" s="76">
        <f t="shared" si="209"/>
        <v>0</v>
      </c>
      <c r="Z58" s="77">
        <f t="shared" si="210"/>
        <v>0</v>
      </c>
      <c r="AA58" s="155">
        <f t="shared" si="211"/>
        <v>0</v>
      </c>
      <c r="AB58" s="156">
        <v>0</v>
      </c>
      <c r="AC58" s="76">
        <f t="shared" si="212"/>
        <v>0</v>
      </c>
      <c r="AD58" s="76">
        <f t="shared" si="213"/>
        <v>0</v>
      </c>
      <c r="AE58" s="76">
        <f t="shared" si="214"/>
        <v>0</v>
      </c>
      <c r="AF58" s="75">
        <f t="shared" si="215"/>
        <v>0</v>
      </c>
      <c r="AG58" s="76">
        <f t="shared" si="216"/>
        <v>0</v>
      </c>
      <c r="AH58" s="77">
        <f t="shared" si="217"/>
        <v>0</v>
      </c>
      <c r="AI58" s="155">
        <f t="shared" si="218"/>
        <v>0</v>
      </c>
      <c r="AJ58" s="156">
        <f>'DOE_BIL WAP Production Tool'!B72</f>
        <v>0</v>
      </c>
      <c r="AK58" s="76">
        <f t="shared" si="219"/>
        <v>0</v>
      </c>
      <c r="AL58" s="76">
        <f t="shared" si="220"/>
        <v>0</v>
      </c>
      <c r="AM58" s="76">
        <f t="shared" si="221"/>
        <v>0</v>
      </c>
      <c r="AN58" s="75">
        <f t="shared" si="222"/>
        <v>0</v>
      </c>
      <c r="AO58" s="76">
        <f t="shared" si="223"/>
        <v>0</v>
      </c>
      <c r="AP58" s="77">
        <f t="shared" si="224"/>
        <v>0</v>
      </c>
      <c r="AQ58" s="155">
        <f t="shared" si="225"/>
        <v>0</v>
      </c>
    </row>
    <row r="59" spans="1:43" ht="14.45" customHeight="1" x14ac:dyDescent="0.25">
      <c r="A59" s="106" t="s">
        <v>25</v>
      </c>
      <c r="B59" s="74">
        <f t="shared" si="187"/>
        <v>0</v>
      </c>
      <c r="C59" s="74">
        <f t="shared" si="188"/>
        <v>0</v>
      </c>
      <c r="D59" s="74">
        <f t="shared" si="189"/>
        <v>0</v>
      </c>
      <c r="E59" s="74">
        <f t="shared" si="190"/>
        <v>0</v>
      </c>
      <c r="F59" s="74">
        <f t="shared" si="191"/>
        <v>0</v>
      </c>
      <c r="G59" s="74">
        <f t="shared" si="192"/>
        <v>0</v>
      </c>
      <c r="H59" s="120">
        <f t="shared" si="193"/>
        <v>0</v>
      </c>
      <c r="I59" s="120">
        <f t="shared" si="194"/>
        <v>0</v>
      </c>
      <c r="J59" s="120">
        <f t="shared" si="195"/>
        <v>0</v>
      </c>
      <c r="K59" s="120">
        <f t="shared" si="196"/>
        <v>0</v>
      </c>
      <c r="L59" s="120">
        <f t="shared" si="197"/>
        <v>0</v>
      </c>
      <c r="M59" s="120">
        <f t="shared" si="198"/>
        <v>0</v>
      </c>
      <c r="N59" s="121">
        <f t="shared" si="199"/>
        <v>0</v>
      </c>
      <c r="O59" s="121">
        <f t="shared" si="200"/>
        <v>0</v>
      </c>
      <c r="P59" s="121">
        <f t="shared" si="201"/>
        <v>0</v>
      </c>
      <c r="Q59" s="121">
        <f t="shared" si="202"/>
        <v>0</v>
      </c>
      <c r="R59" s="121">
        <f t="shared" si="203"/>
        <v>0</v>
      </c>
      <c r="S59" s="158">
        <f t="shared" si="204"/>
        <v>0</v>
      </c>
      <c r="T59" s="156">
        <v>0</v>
      </c>
      <c r="U59" s="76">
        <f t="shared" si="205"/>
        <v>0</v>
      </c>
      <c r="V59" s="76">
        <f t="shared" si="206"/>
        <v>0</v>
      </c>
      <c r="W59" s="76">
        <f t="shared" si="207"/>
        <v>0</v>
      </c>
      <c r="X59" s="75">
        <f t="shared" si="208"/>
        <v>0</v>
      </c>
      <c r="Y59" s="76">
        <f t="shared" si="209"/>
        <v>0</v>
      </c>
      <c r="Z59" s="77">
        <f t="shared" si="210"/>
        <v>0</v>
      </c>
      <c r="AA59" s="155">
        <f t="shared" si="211"/>
        <v>0</v>
      </c>
      <c r="AB59" s="156">
        <v>0</v>
      </c>
      <c r="AC59" s="76">
        <f t="shared" si="212"/>
        <v>0</v>
      </c>
      <c r="AD59" s="76">
        <f t="shared" si="213"/>
        <v>0</v>
      </c>
      <c r="AE59" s="76">
        <f t="shared" si="214"/>
        <v>0</v>
      </c>
      <c r="AF59" s="75">
        <f t="shared" si="215"/>
        <v>0</v>
      </c>
      <c r="AG59" s="76">
        <f t="shared" si="216"/>
        <v>0</v>
      </c>
      <c r="AH59" s="77">
        <f t="shared" si="217"/>
        <v>0</v>
      </c>
      <c r="AI59" s="155">
        <f t="shared" si="218"/>
        <v>0</v>
      </c>
      <c r="AJ59" s="156">
        <f>'DOE_BIL WAP Production Tool'!B73</f>
        <v>0</v>
      </c>
      <c r="AK59" s="76">
        <f t="shared" si="219"/>
        <v>0</v>
      </c>
      <c r="AL59" s="76">
        <f t="shared" si="220"/>
        <v>0</v>
      </c>
      <c r="AM59" s="76">
        <f t="shared" si="221"/>
        <v>0</v>
      </c>
      <c r="AN59" s="75">
        <f t="shared" si="222"/>
        <v>0</v>
      </c>
      <c r="AO59" s="76">
        <f t="shared" si="223"/>
        <v>0</v>
      </c>
      <c r="AP59" s="77">
        <f t="shared" si="224"/>
        <v>0</v>
      </c>
      <c r="AQ59" s="155">
        <f t="shared" si="225"/>
        <v>0</v>
      </c>
    </row>
    <row r="60" spans="1:43" ht="14.45" customHeight="1" x14ac:dyDescent="0.25">
      <c r="A60" s="106" t="s">
        <v>26</v>
      </c>
      <c r="B60" s="74">
        <f t="shared" si="187"/>
        <v>0</v>
      </c>
      <c r="C60" s="74">
        <f t="shared" si="188"/>
        <v>0</v>
      </c>
      <c r="D60" s="74">
        <f t="shared" si="189"/>
        <v>0</v>
      </c>
      <c r="E60" s="74">
        <f t="shared" si="190"/>
        <v>0</v>
      </c>
      <c r="F60" s="74">
        <f t="shared" si="191"/>
        <v>0</v>
      </c>
      <c r="G60" s="74">
        <f t="shared" si="192"/>
        <v>0</v>
      </c>
      <c r="H60" s="120">
        <f t="shared" si="193"/>
        <v>0</v>
      </c>
      <c r="I60" s="120">
        <f t="shared" si="194"/>
        <v>0</v>
      </c>
      <c r="J60" s="120">
        <f t="shared" si="195"/>
        <v>0</v>
      </c>
      <c r="K60" s="120">
        <f t="shared" si="196"/>
        <v>0</v>
      </c>
      <c r="L60" s="120">
        <f t="shared" si="197"/>
        <v>0</v>
      </c>
      <c r="M60" s="120">
        <f t="shared" si="198"/>
        <v>0</v>
      </c>
      <c r="N60" s="121">
        <f t="shared" si="199"/>
        <v>0</v>
      </c>
      <c r="O60" s="121">
        <f t="shared" si="200"/>
        <v>0</v>
      </c>
      <c r="P60" s="121">
        <f t="shared" si="201"/>
        <v>0</v>
      </c>
      <c r="Q60" s="121">
        <f t="shared" si="202"/>
        <v>0</v>
      </c>
      <c r="R60" s="121">
        <f t="shared" si="203"/>
        <v>0</v>
      </c>
      <c r="S60" s="158">
        <f t="shared" si="204"/>
        <v>0</v>
      </c>
      <c r="T60" s="156">
        <v>0</v>
      </c>
      <c r="U60" s="76">
        <f t="shared" si="205"/>
        <v>0</v>
      </c>
      <c r="V60" s="76">
        <f t="shared" si="206"/>
        <v>0</v>
      </c>
      <c r="W60" s="76">
        <f t="shared" si="207"/>
        <v>0</v>
      </c>
      <c r="X60" s="75">
        <f t="shared" si="208"/>
        <v>0</v>
      </c>
      <c r="Y60" s="76">
        <f t="shared" si="209"/>
        <v>0</v>
      </c>
      <c r="Z60" s="77">
        <f t="shared" si="210"/>
        <v>0</v>
      </c>
      <c r="AA60" s="155">
        <f t="shared" si="211"/>
        <v>0</v>
      </c>
      <c r="AB60" s="156">
        <v>0</v>
      </c>
      <c r="AC60" s="76">
        <f t="shared" si="212"/>
        <v>0</v>
      </c>
      <c r="AD60" s="76">
        <f t="shared" si="213"/>
        <v>0</v>
      </c>
      <c r="AE60" s="76">
        <f t="shared" si="214"/>
        <v>0</v>
      </c>
      <c r="AF60" s="75">
        <f t="shared" si="215"/>
        <v>0</v>
      </c>
      <c r="AG60" s="76">
        <f t="shared" si="216"/>
        <v>0</v>
      </c>
      <c r="AH60" s="77">
        <f t="shared" si="217"/>
        <v>0</v>
      </c>
      <c r="AI60" s="155">
        <f t="shared" si="218"/>
        <v>0</v>
      </c>
      <c r="AJ60" s="156">
        <f>'DOE_BIL WAP Production Tool'!B74</f>
        <v>0</v>
      </c>
      <c r="AK60" s="76">
        <f t="shared" si="219"/>
        <v>0</v>
      </c>
      <c r="AL60" s="76">
        <f t="shared" si="220"/>
        <v>0</v>
      </c>
      <c r="AM60" s="76">
        <f t="shared" si="221"/>
        <v>0</v>
      </c>
      <c r="AN60" s="75">
        <f t="shared" si="222"/>
        <v>0</v>
      </c>
      <c r="AO60" s="76">
        <f t="shared" si="223"/>
        <v>0</v>
      </c>
      <c r="AP60" s="77">
        <f t="shared" si="224"/>
        <v>0</v>
      </c>
      <c r="AQ60" s="155">
        <f t="shared" si="225"/>
        <v>0</v>
      </c>
    </row>
    <row r="61" spans="1:43" ht="14.45" customHeight="1" x14ac:dyDescent="0.25">
      <c r="A61" s="106" t="s">
        <v>27</v>
      </c>
      <c r="B61" s="74">
        <f t="shared" si="187"/>
        <v>0</v>
      </c>
      <c r="C61" s="74">
        <f t="shared" si="188"/>
        <v>0</v>
      </c>
      <c r="D61" s="74">
        <f t="shared" si="189"/>
        <v>0</v>
      </c>
      <c r="E61" s="74">
        <f t="shared" si="190"/>
        <v>0</v>
      </c>
      <c r="F61" s="74">
        <f t="shared" si="191"/>
        <v>0</v>
      </c>
      <c r="G61" s="74">
        <f t="shared" si="192"/>
        <v>0</v>
      </c>
      <c r="H61" s="120">
        <f t="shared" si="193"/>
        <v>0</v>
      </c>
      <c r="I61" s="120">
        <f t="shared" si="194"/>
        <v>0</v>
      </c>
      <c r="J61" s="120">
        <f t="shared" si="195"/>
        <v>0</v>
      </c>
      <c r="K61" s="120">
        <f t="shared" si="196"/>
        <v>0</v>
      </c>
      <c r="L61" s="120">
        <f t="shared" si="197"/>
        <v>0</v>
      </c>
      <c r="M61" s="120">
        <f t="shared" si="198"/>
        <v>0</v>
      </c>
      <c r="N61" s="121">
        <f t="shared" si="199"/>
        <v>0</v>
      </c>
      <c r="O61" s="121">
        <f t="shared" si="200"/>
        <v>0</v>
      </c>
      <c r="P61" s="121">
        <f t="shared" si="201"/>
        <v>0</v>
      </c>
      <c r="Q61" s="121">
        <f t="shared" si="202"/>
        <v>0</v>
      </c>
      <c r="R61" s="121">
        <f t="shared" si="203"/>
        <v>0</v>
      </c>
      <c r="S61" s="158">
        <f t="shared" si="204"/>
        <v>0</v>
      </c>
      <c r="T61" s="156">
        <v>0</v>
      </c>
      <c r="U61" s="76">
        <f t="shared" si="205"/>
        <v>0</v>
      </c>
      <c r="V61" s="76">
        <f t="shared" si="206"/>
        <v>0</v>
      </c>
      <c r="W61" s="76">
        <f t="shared" si="207"/>
        <v>0</v>
      </c>
      <c r="X61" s="75">
        <f t="shared" si="208"/>
        <v>0</v>
      </c>
      <c r="Y61" s="76">
        <f t="shared" si="209"/>
        <v>0</v>
      </c>
      <c r="Z61" s="77">
        <f t="shared" si="210"/>
        <v>0</v>
      </c>
      <c r="AA61" s="155">
        <f t="shared" si="211"/>
        <v>0</v>
      </c>
      <c r="AB61" s="156">
        <v>0</v>
      </c>
      <c r="AC61" s="76">
        <f t="shared" si="212"/>
        <v>0</v>
      </c>
      <c r="AD61" s="76">
        <f t="shared" si="213"/>
        <v>0</v>
      </c>
      <c r="AE61" s="76">
        <f t="shared" si="214"/>
        <v>0</v>
      </c>
      <c r="AF61" s="75">
        <f t="shared" si="215"/>
        <v>0</v>
      </c>
      <c r="AG61" s="76">
        <f t="shared" si="216"/>
        <v>0</v>
      </c>
      <c r="AH61" s="77">
        <f t="shared" si="217"/>
        <v>0</v>
      </c>
      <c r="AI61" s="155">
        <f t="shared" si="218"/>
        <v>0</v>
      </c>
      <c r="AJ61" s="156">
        <f>'DOE_BIL WAP Production Tool'!B75</f>
        <v>0</v>
      </c>
      <c r="AK61" s="76">
        <f t="shared" si="219"/>
        <v>0</v>
      </c>
      <c r="AL61" s="76">
        <f t="shared" si="220"/>
        <v>0</v>
      </c>
      <c r="AM61" s="76">
        <f t="shared" si="221"/>
        <v>0</v>
      </c>
      <c r="AN61" s="75">
        <f t="shared" si="222"/>
        <v>0</v>
      </c>
      <c r="AO61" s="76">
        <f t="shared" si="223"/>
        <v>0</v>
      </c>
      <c r="AP61" s="77">
        <f t="shared" si="224"/>
        <v>0</v>
      </c>
      <c r="AQ61" s="155">
        <f t="shared" si="225"/>
        <v>0</v>
      </c>
    </row>
    <row r="62" spans="1:43" ht="14.45" customHeight="1" x14ac:dyDescent="0.25">
      <c r="A62" s="106" t="s">
        <v>28</v>
      </c>
      <c r="B62" s="74">
        <f t="shared" si="187"/>
        <v>0</v>
      </c>
      <c r="C62" s="74">
        <f t="shared" si="188"/>
        <v>0</v>
      </c>
      <c r="D62" s="74">
        <f t="shared" si="189"/>
        <v>0</v>
      </c>
      <c r="E62" s="74">
        <f t="shared" si="190"/>
        <v>0</v>
      </c>
      <c r="F62" s="74">
        <f t="shared" si="191"/>
        <v>0</v>
      </c>
      <c r="G62" s="74">
        <f t="shared" si="192"/>
        <v>0</v>
      </c>
      <c r="H62" s="120">
        <f t="shared" si="193"/>
        <v>0</v>
      </c>
      <c r="I62" s="120">
        <f t="shared" si="194"/>
        <v>0</v>
      </c>
      <c r="J62" s="120">
        <f t="shared" si="195"/>
        <v>0</v>
      </c>
      <c r="K62" s="120">
        <f t="shared" si="196"/>
        <v>0</v>
      </c>
      <c r="L62" s="120">
        <f t="shared" si="197"/>
        <v>0</v>
      </c>
      <c r="M62" s="120">
        <f t="shared" si="198"/>
        <v>0</v>
      </c>
      <c r="N62" s="121">
        <f t="shared" si="199"/>
        <v>0</v>
      </c>
      <c r="O62" s="121">
        <f t="shared" si="200"/>
        <v>0</v>
      </c>
      <c r="P62" s="121">
        <f t="shared" si="201"/>
        <v>0</v>
      </c>
      <c r="Q62" s="121">
        <f t="shared" si="202"/>
        <v>0</v>
      </c>
      <c r="R62" s="121">
        <f t="shared" si="203"/>
        <v>0</v>
      </c>
      <c r="S62" s="158">
        <f t="shared" si="204"/>
        <v>0</v>
      </c>
      <c r="T62" s="156">
        <v>0</v>
      </c>
      <c r="U62" s="76">
        <f t="shared" si="205"/>
        <v>0</v>
      </c>
      <c r="V62" s="76">
        <f t="shared" si="206"/>
        <v>0</v>
      </c>
      <c r="W62" s="76">
        <f t="shared" si="207"/>
        <v>0</v>
      </c>
      <c r="X62" s="75">
        <f t="shared" si="208"/>
        <v>0</v>
      </c>
      <c r="Y62" s="76">
        <f t="shared" si="209"/>
        <v>0</v>
      </c>
      <c r="Z62" s="77">
        <f t="shared" si="210"/>
        <v>0</v>
      </c>
      <c r="AA62" s="155">
        <f t="shared" si="211"/>
        <v>0</v>
      </c>
      <c r="AB62" s="156">
        <v>0</v>
      </c>
      <c r="AC62" s="76">
        <f t="shared" si="212"/>
        <v>0</v>
      </c>
      <c r="AD62" s="76">
        <f t="shared" si="213"/>
        <v>0</v>
      </c>
      <c r="AE62" s="76">
        <f t="shared" si="214"/>
        <v>0</v>
      </c>
      <c r="AF62" s="75">
        <f t="shared" si="215"/>
        <v>0</v>
      </c>
      <c r="AG62" s="76">
        <f t="shared" si="216"/>
        <v>0</v>
      </c>
      <c r="AH62" s="77">
        <f t="shared" si="217"/>
        <v>0</v>
      </c>
      <c r="AI62" s="155">
        <f t="shared" si="218"/>
        <v>0</v>
      </c>
      <c r="AJ62" s="156">
        <f>'DOE_BIL WAP Production Tool'!B76</f>
        <v>0</v>
      </c>
      <c r="AK62" s="76">
        <f t="shared" si="219"/>
        <v>0</v>
      </c>
      <c r="AL62" s="76">
        <f t="shared" si="220"/>
        <v>0</v>
      </c>
      <c r="AM62" s="76">
        <f t="shared" si="221"/>
        <v>0</v>
      </c>
      <c r="AN62" s="75">
        <f t="shared" si="222"/>
        <v>0</v>
      </c>
      <c r="AO62" s="76">
        <f t="shared" si="223"/>
        <v>0</v>
      </c>
      <c r="AP62" s="77">
        <f t="shared" si="224"/>
        <v>0</v>
      </c>
      <c r="AQ62" s="155">
        <f t="shared" si="225"/>
        <v>0</v>
      </c>
    </row>
    <row r="63" spans="1:43" ht="14.45" customHeight="1" x14ac:dyDescent="0.25">
      <c r="A63" s="106" t="s">
        <v>29</v>
      </c>
      <c r="B63" s="74">
        <f t="shared" si="187"/>
        <v>0</v>
      </c>
      <c r="C63" s="74">
        <f t="shared" si="188"/>
        <v>0</v>
      </c>
      <c r="D63" s="74">
        <f t="shared" si="189"/>
        <v>0</v>
      </c>
      <c r="E63" s="74">
        <f t="shared" si="190"/>
        <v>0</v>
      </c>
      <c r="F63" s="74">
        <f t="shared" si="191"/>
        <v>0</v>
      </c>
      <c r="G63" s="74">
        <f t="shared" si="192"/>
        <v>0</v>
      </c>
      <c r="H63" s="120">
        <f t="shared" si="193"/>
        <v>0</v>
      </c>
      <c r="I63" s="120">
        <f t="shared" si="194"/>
        <v>0</v>
      </c>
      <c r="J63" s="120">
        <f t="shared" si="195"/>
        <v>0</v>
      </c>
      <c r="K63" s="120">
        <f t="shared" si="196"/>
        <v>0</v>
      </c>
      <c r="L63" s="120">
        <f t="shared" si="197"/>
        <v>0</v>
      </c>
      <c r="M63" s="120">
        <f t="shared" si="198"/>
        <v>0</v>
      </c>
      <c r="N63" s="121">
        <f t="shared" si="199"/>
        <v>0</v>
      </c>
      <c r="O63" s="121">
        <f t="shared" si="200"/>
        <v>0</v>
      </c>
      <c r="P63" s="121">
        <f t="shared" si="201"/>
        <v>0</v>
      </c>
      <c r="Q63" s="121">
        <f t="shared" si="202"/>
        <v>0</v>
      </c>
      <c r="R63" s="121">
        <f t="shared" si="203"/>
        <v>0</v>
      </c>
      <c r="S63" s="158">
        <f t="shared" si="204"/>
        <v>0</v>
      </c>
      <c r="T63" s="156">
        <v>0</v>
      </c>
      <c r="U63" s="76">
        <f t="shared" si="205"/>
        <v>0</v>
      </c>
      <c r="V63" s="76">
        <f t="shared" si="206"/>
        <v>0</v>
      </c>
      <c r="W63" s="76">
        <f t="shared" si="207"/>
        <v>0</v>
      </c>
      <c r="X63" s="75">
        <f t="shared" si="208"/>
        <v>0</v>
      </c>
      <c r="Y63" s="76">
        <f t="shared" si="209"/>
        <v>0</v>
      </c>
      <c r="Z63" s="77">
        <f t="shared" si="210"/>
        <v>0</v>
      </c>
      <c r="AA63" s="155">
        <f t="shared" si="211"/>
        <v>0</v>
      </c>
      <c r="AB63" s="156">
        <v>0</v>
      </c>
      <c r="AC63" s="76">
        <f t="shared" si="212"/>
        <v>0</v>
      </c>
      <c r="AD63" s="76">
        <f t="shared" si="213"/>
        <v>0</v>
      </c>
      <c r="AE63" s="76">
        <f t="shared" si="214"/>
        <v>0</v>
      </c>
      <c r="AF63" s="75">
        <f t="shared" si="215"/>
        <v>0</v>
      </c>
      <c r="AG63" s="76">
        <f t="shared" si="216"/>
        <v>0</v>
      </c>
      <c r="AH63" s="77">
        <f t="shared" si="217"/>
        <v>0</v>
      </c>
      <c r="AI63" s="155">
        <f t="shared" si="218"/>
        <v>0</v>
      </c>
      <c r="AJ63" s="156">
        <f>'DOE_BIL WAP Production Tool'!B77</f>
        <v>0</v>
      </c>
      <c r="AK63" s="76">
        <f t="shared" si="219"/>
        <v>0</v>
      </c>
      <c r="AL63" s="76">
        <f t="shared" si="220"/>
        <v>0</v>
      </c>
      <c r="AM63" s="76">
        <f t="shared" si="221"/>
        <v>0</v>
      </c>
      <c r="AN63" s="75">
        <f t="shared" si="222"/>
        <v>0</v>
      </c>
      <c r="AO63" s="76">
        <f t="shared" si="223"/>
        <v>0</v>
      </c>
      <c r="AP63" s="77">
        <f t="shared" si="224"/>
        <v>0</v>
      </c>
      <c r="AQ63" s="155">
        <f t="shared" si="225"/>
        <v>0</v>
      </c>
    </row>
    <row r="64" spans="1:43" ht="14.45" customHeight="1" x14ac:dyDescent="0.25">
      <c r="A64" s="106" t="s">
        <v>30</v>
      </c>
      <c r="B64" s="74">
        <f t="shared" si="187"/>
        <v>0</v>
      </c>
      <c r="C64" s="74">
        <f t="shared" si="188"/>
        <v>0</v>
      </c>
      <c r="D64" s="74">
        <f t="shared" si="189"/>
        <v>0</v>
      </c>
      <c r="E64" s="74">
        <f t="shared" si="190"/>
        <v>0</v>
      </c>
      <c r="F64" s="74">
        <f t="shared" si="191"/>
        <v>0</v>
      </c>
      <c r="G64" s="74">
        <f t="shared" si="192"/>
        <v>0</v>
      </c>
      <c r="H64" s="120">
        <f t="shared" si="193"/>
        <v>0</v>
      </c>
      <c r="I64" s="120">
        <f t="shared" si="194"/>
        <v>0</v>
      </c>
      <c r="J64" s="120">
        <f t="shared" si="195"/>
        <v>0</v>
      </c>
      <c r="K64" s="120">
        <f t="shared" si="196"/>
        <v>0</v>
      </c>
      <c r="L64" s="120">
        <f t="shared" si="197"/>
        <v>0</v>
      </c>
      <c r="M64" s="120">
        <f t="shared" si="198"/>
        <v>0</v>
      </c>
      <c r="N64" s="121">
        <f t="shared" si="199"/>
        <v>0</v>
      </c>
      <c r="O64" s="121">
        <f t="shared" si="200"/>
        <v>0</v>
      </c>
      <c r="P64" s="121">
        <f t="shared" si="201"/>
        <v>0</v>
      </c>
      <c r="Q64" s="121">
        <f t="shared" si="202"/>
        <v>0</v>
      </c>
      <c r="R64" s="121">
        <f t="shared" si="203"/>
        <v>0</v>
      </c>
      <c r="S64" s="158">
        <f t="shared" si="204"/>
        <v>0</v>
      </c>
      <c r="T64" s="156">
        <v>0</v>
      </c>
      <c r="U64" s="76">
        <f t="shared" si="205"/>
        <v>0</v>
      </c>
      <c r="V64" s="76">
        <f t="shared" si="206"/>
        <v>0</v>
      </c>
      <c r="W64" s="76">
        <f>V64/3</f>
        <v>0</v>
      </c>
      <c r="X64" s="75">
        <f t="shared" si="208"/>
        <v>0</v>
      </c>
      <c r="Y64" s="76">
        <f>X64/3</f>
        <v>0</v>
      </c>
      <c r="Z64" s="77">
        <f t="shared" si="210"/>
        <v>0</v>
      </c>
      <c r="AA64" s="155">
        <f t="shared" si="211"/>
        <v>0</v>
      </c>
      <c r="AB64" s="156">
        <v>0</v>
      </c>
      <c r="AC64" s="76">
        <f t="shared" si="212"/>
        <v>0</v>
      </c>
      <c r="AD64" s="76">
        <f t="shared" si="213"/>
        <v>0</v>
      </c>
      <c r="AE64" s="76">
        <f>AD64/3</f>
        <v>0</v>
      </c>
      <c r="AF64" s="75">
        <f t="shared" si="215"/>
        <v>0</v>
      </c>
      <c r="AG64" s="76">
        <f>AF64/3</f>
        <v>0</v>
      </c>
      <c r="AH64" s="77">
        <f t="shared" si="217"/>
        <v>0</v>
      </c>
      <c r="AI64" s="155">
        <f t="shared" si="218"/>
        <v>0</v>
      </c>
      <c r="AJ64" s="156">
        <f>'DOE_BIL WAP Production Tool'!B78</f>
        <v>0</v>
      </c>
      <c r="AK64" s="76">
        <f t="shared" si="219"/>
        <v>0</v>
      </c>
      <c r="AL64" s="76">
        <f t="shared" si="220"/>
        <v>0</v>
      </c>
      <c r="AM64" s="76">
        <f>AL64/3</f>
        <v>0</v>
      </c>
      <c r="AN64" s="75">
        <f t="shared" si="222"/>
        <v>0</v>
      </c>
      <c r="AO64" s="76">
        <f>AN64/3</f>
        <v>0</v>
      </c>
      <c r="AP64" s="77">
        <f t="shared" si="224"/>
        <v>0</v>
      </c>
      <c r="AQ64" s="155">
        <f t="shared" si="225"/>
        <v>0</v>
      </c>
    </row>
    <row r="65" spans="1:43" ht="14.45" customHeight="1" x14ac:dyDescent="0.25">
      <c r="A65" s="106" t="s">
        <v>31</v>
      </c>
      <c r="B65" s="74">
        <f t="shared" si="187"/>
        <v>0</v>
      </c>
      <c r="C65" s="74">
        <f t="shared" si="188"/>
        <v>0</v>
      </c>
      <c r="D65" s="74">
        <f t="shared" si="189"/>
        <v>0</v>
      </c>
      <c r="E65" s="74">
        <f t="shared" si="190"/>
        <v>0</v>
      </c>
      <c r="F65" s="74">
        <f t="shared" si="191"/>
        <v>0</v>
      </c>
      <c r="G65" s="74">
        <f t="shared" si="192"/>
        <v>0</v>
      </c>
      <c r="H65" s="120">
        <f t="shared" si="193"/>
        <v>0</v>
      </c>
      <c r="I65" s="120">
        <f t="shared" si="194"/>
        <v>0</v>
      </c>
      <c r="J65" s="120">
        <f t="shared" si="195"/>
        <v>0</v>
      </c>
      <c r="K65" s="120">
        <f t="shared" si="196"/>
        <v>0</v>
      </c>
      <c r="L65" s="120">
        <f t="shared" si="197"/>
        <v>0</v>
      </c>
      <c r="M65" s="120">
        <f t="shared" si="198"/>
        <v>0</v>
      </c>
      <c r="N65" s="121">
        <f t="shared" si="199"/>
        <v>0</v>
      </c>
      <c r="O65" s="121">
        <f t="shared" si="200"/>
        <v>0</v>
      </c>
      <c r="P65" s="121">
        <f t="shared" si="201"/>
        <v>0</v>
      </c>
      <c r="Q65" s="121">
        <f t="shared" si="202"/>
        <v>0</v>
      </c>
      <c r="R65" s="121">
        <f t="shared" si="203"/>
        <v>0</v>
      </c>
      <c r="S65" s="158">
        <f t="shared" si="204"/>
        <v>0</v>
      </c>
      <c r="T65" s="156">
        <v>0</v>
      </c>
      <c r="U65" s="76">
        <f t="shared" si="205"/>
        <v>0</v>
      </c>
      <c r="V65" s="76">
        <f t="shared" si="206"/>
        <v>0</v>
      </c>
      <c r="W65" s="76">
        <f>V65/2.5</f>
        <v>0</v>
      </c>
      <c r="X65" s="75">
        <f t="shared" si="208"/>
        <v>0</v>
      </c>
      <c r="Y65" s="76">
        <f>X65/2.5</f>
        <v>0</v>
      </c>
      <c r="Z65" s="77">
        <f t="shared" si="210"/>
        <v>0</v>
      </c>
      <c r="AA65" s="155">
        <f t="shared" si="211"/>
        <v>0</v>
      </c>
      <c r="AB65" s="156">
        <v>0</v>
      </c>
      <c r="AC65" s="76">
        <f t="shared" si="212"/>
        <v>0</v>
      </c>
      <c r="AD65" s="76">
        <f t="shared" si="213"/>
        <v>0</v>
      </c>
      <c r="AE65" s="76">
        <f>AD65/2.5</f>
        <v>0</v>
      </c>
      <c r="AF65" s="75">
        <f t="shared" si="215"/>
        <v>0</v>
      </c>
      <c r="AG65" s="76">
        <f>AF65/2.5</f>
        <v>0</v>
      </c>
      <c r="AH65" s="77">
        <f t="shared" si="217"/>
        <v>0</v>
      </c>
      <c r="AI65" s="155">
        <f t="shared" si="218"/>
        <v>0</v>
      </c>
      <c r="AJ65" s="156">
        <f>'DOE_BIL WAP Production Tool'!B79</f>
        <v>0</v>
      </c>
      <c r="AK65" s="76">
        <f t="shared" si="219"/>
        <v>0</v>
      </c>
      <c r="AL65" s="76">
        <f t="shared" si="220"/>
        <v>0</v>
      </c>
      <c r="AM65" s="76">
        <f>AL65/2.5</f>
        <v>0</v>
      </c>
      <c r="AN65" s="75">
        <f t="shared" si="222"/>
        <v>0</v>
      </c>
      <c r="AO65" s="76">
        <f>AN65/2.5</f>
        <v>0</v>
      </c>
      <c r="AP65" s="77">
        <f t="shared" si="224"/>
        <v>0</v>
      </c>
      <c r="AQ65" s="155">
        <f t="shared" si="225"/>
        <v>0</v>
      </c>
    </row>
    <row r="66" spans="1:43" ht="14.45" customHeight="1" x14ac:dyDescent="0.25">
      <c r="A66" s="105">
        <v>46753</v>
      </c>
      <c r="B66" s="74">
        <f t="shared" ref="B66:B71" si="226">U66+AK66</f>
        <v>0</v>
      </c>
      <c r="C66" s="74">
        <f t="shared" ref="C66:C71" si="227">V66+AL66</f>
        <v>0</v>
      </c>
      <c r="D66" s="74">
        <f t="shared" ref="D66:D71" si="228">W66+AM66</f>
        <v>0</v>
      </c>
      <c r="E66" s="74">
        <f t="shared" ref="E66:E71" si="229">Y66+AO66</f>
        <v>0</v>
      </c>
      <c r="F66" s="74">
        <f t="shared" ref="F66:F71" si="230">Z66+AP66</f>
        <v>0</v>
      </c>
      <c r="G66" s="74">
        <f t="shared" ref="G66:G71" si="231">AA66+AQ66</f>
        <v>0</v>
      </c>
      <c r="H66" s="120">
        <f t="shared" ref="H66:H71" si="232">(B66+N66)/2</f>
        <v>0</v>
      </c>
      <c r="I66" s="120">
        <f t="shared" ref="I66:I71" si="233">(C66+O66)/2</f>
        <v>0</v>
      </c>
      <c r="J66" s="120">
        <f t="shared" ref="J66:J71" si="234">(D66+P66)/2</f>
        <v>0</v>
      </c>
      <c r="K66" s="120">
        <f t="shared" ref="K66:K71" si="235">(E66+Q66)/2</f>
        <v>0</v>
      </c>
      <c r="L66" s="120">
        <f t="shared" ref="L66:L71" si="236">(F66+R66)/2</f>
        <v>0</v>
      </c>
      <c r="M66" s="120">
        <f t="shared" ref="M66:M71" si="237">(G66+S66)/2</f>
        <v>0</v>
      </c>
      <c r="N66" s="121">
        <f t="shared" ref="N66:N71" si="238">U66+AB66+AJ66</f>
        <v>0</v>
      </c>
      <c r="O66" s="121">
        <f t="shared" ref="O66:O71" si="239">V66+AD66+AL66</f>
        <v>0</v>
      </c>
      <c r="P66" s="121">
        <f t="shared" ref="P66:P71" si="240">W66+AE66+AM66</f>
        <v>0</v>
      </c>
      <c r="Q66" s="121">
        <f t="shared" ref="Q66:Q71" si="241">Y66+AG66+AO66</f>
        <v>0</v>
      </c>
      <c r="R66" s="121">
        <f t="shared" ref="R66:R71" si="242">Z66+AH66+AP66</f>
        <v>0</v>
      </c>
      <c r="S66" s="158">
        <f t="shared" ref="S66:S71" si="243">AA66+AI66+AQ66</f>
        <v>0</v>
      </c>
      <c r="T66" s="156">
        <v>0</v>
      </c>
      <c r="U66" s="76">
        <f t="shared" ref="U66:U71" si="244">T66*($B$2+1)</f>
        <v>0</v>
      </c>
      <c r="V66" s="76">
        <f t="shared" ref="V66:V71" si="245">T66*(1+$D$2)</f>
        <v>0</v>
      </c>
      <c r="W66" s="76">
        <f t="shared" ref="W66:W71" si="246">V66/4</f>
        <v>0</v>
      </c>
      <c r="X66" s="75">
        <f t="shared" ref="X66:X71" si="247">T66</f>
        <v>0</v>
      </c>
      <c r="Y66" s="76">
        <f t="shared" ref="Y66:Y71" si="248">X66/4</f>
        <v>0</v>
      </c>
      <c r="Z66" s="77">
        <f t="shared" ref="Z66:Z71" si="249">V66+X66</f>
        <v>0</v>
      </c>
      <c r="AA66" s="155">
        <f t="shared" ref="AA66:AA71" si="250">W66+Y66</f>
        <v>0</v>
      </c>
      <c r="AB66" s="156">
        <v>0</v>
      </c>
      <c r="AC66" s="76">
        <f t="shared" ref="AC66:AC71" si="251">AB66*($B$2+1)</f>
        <v>0</v>
      </c>
      <c r="AD66" s="76">
        <f t="shared" ref="AD66:AD71" si="252">AB66*(1+$D$2)</f>
        <v>0</v>
      </c>
      <c r="AE66" s="76">
        <f t="shared" ref="AE66:AE71" si="253">AD66/4</f>
        <v>0</v>
      </c>
      <c r="AF66" s="75">
        <f t="shared" ref="AF66:AF71" si="254">AB66</f>
        <v>0</v>
      </c>
      <c r="AG66" s="76">
        <f t="shared" ref="AG66:AG71" si="255">AF66/4</f>
        <v>0</v>
      </c>
      <c r="AH66" s="77">
        <f t="shared" ref="AH66:AH71" si="256">AD66+AF66</f>
        <v>0</v>
      </c>
      <c r="AI66" s="155">
        <f t="shared" ref="AI66:AI71" si="257">AE66+AG66</f>
        <v>0</v>
      </c>
      <c r="AJ66" s="156">
        <f>'DOE_BIL WAP Production Tool'!B80</f>
        <v>0</v>
      </c>
      <c r="AK66" s="76">
        <f t="shared" ref="AK66:AK71" si="258">AJ66*($B$2+1)</f>
        <v>0</v>
      </c>
      <c r="AL66" s="76">
        <f t="shared" ref="AL66:AL71" si="259">AJ66*(1+$D$2)</f>
        <v>0</v>
      </c>
      <c r="AM66" s="76">
        <f t="shared" ref="AM66:AM71" si="260">AL66/4</f>
        <v>0</v>
      </c>
      <c r="AN66" s="75">
        <f t="shared" ref="AN66:AN71" si="261">AJ66</f>
        <v>0</v>
      </c>
      <c r="AO66" s="76">
        <f t="shared" ref="AO66:AO71" si="262">AN66/4</f>
        <v>0</v>
      </c>
      <c r="AP66" s="77">
        <f t="shared" ref="AP66:AP71" si="263">AL66+AN66</f>
        <v>0</v>
      </c>
      <c r="AQ66" s="155">
        <f t="shared" ref="AQ66:AQ71" si="264">AM66+AO66</f>
        <v>0</v>
      </c>
    </row>
    <row r="67" spans="1:43" ht="14.45" customHeight="1" x14ac:dyDescent="0.25">
      <c r="A67" s="106" t="s">
        <v>21</v>
      </c>
      <c r="B67" s="74">
        <f t="shared" si="226"/>
        <v>0</v>
      </c>
      <c r="C67" s="74">
        <f t="shared" si="227"/>
        <v>0</v>
      </c>
      <c r="D67" s="74">
        <f t="shared" si="228"/>
        <v>0</v>
      </c>
      <c r="E67" s="74">
        <f t="shared" si="229"/>
        <v>0</v>
      </c>
      <c r="F67" s="74">
        <f t="shared" si="230"/>
        <v>0</v>
      </c>
      <c r="G67" s="74">
        <f t="shared" si="231"/>
        <v>0</v>
      </c>
      <c r="H67" s="120">
        <f t="shared" si="232"/>
        <v>0</v>
      </c>
      <c r="I67" s="120">
        <f t="shared" si="233"/>
        <v>0</v>
      </c>
      <c r="J67" s="120">
        <f t="shared" si="234"/>
        <v>0</v>
      </c>
      <c r="K67" s="120">
        <f t="shared" si="235"/>
        <v>0</v>
      </c>
      <c r="L67" s="120">
        <f t="shared" si="236"/>
        <v>0</v>
      </c>
      <c r="M67" s="120">
        <f t="shared" si="237"/>
        <v>0</v>
      </c>
      <c r="N67" s="121">
        <f t="shared" si="238"/>
        <v>0</v>
      </c>
      <c r="O67" s="121">
        <f t="shared" si="239"/>
        <v>0</v>
      </c>
      <c r="P67" s="121">
        <f t="shared" si="240"/>
        <v>0</v>
      </c>
      <c r="Q67" s="121">
        <f t="shared" si="241"/>
        <v>0</v>
      </c>
      <c r="R67" s="121">
        <f t="shared" si="242"/>
        <v>0</v>
      </c>
      <c r="S67" s="158">
        <f t="shared" si="243"/>
        <v>0</v>
      </c>
      <c r="T67" s="156">
        <v>0</v>
      </c>
      <c r="U67" s="76">
        <f t="shared" si="244"/>
        <v>0</v>
      </c>
      <c r="V67" s="76">
        <f t="shared" si="245"/>
        <v>0</v>
      </c>
      <c r="W67" s="76">
        <f t="shared" si="246"/>
        <v>0</v>
      </c>
      <c r="X67" s="75">
        <f t="shared" si="247"/>
        <v>0</v>
      </c>
      <c r="Y67" s="76">
        <f t="shared" si="248"/>
        <v>0</v>
      </c>
      <c r="Z67" s="77">
        <f t="shared" si="249"/>
        <v>0</v>
      </c>
      <c r="AA67" s="155">
        <f t="shared" si="250"/>
        <v>0</v>
      </c>
      <c r="AB67" s="156">
        <v>0</v>
      </c>
      <c r="AC67" s="76">
        <f t="shared" si="251"/>
        <v>0</v>
      </c>
      <c r="AD67" s="76">
        <f t="shared" si="252"/>
        <v>0</v>
      </c>
      <c r="AE67" s="76">
        <f t="shared" si="253"/>
        <v>0</v>
      </c>
      <c r="AF67" s="75">
        <f t="shared" si="254"/>
        <v>0</v>
      </c>
      <c r="AG67" s="76">
        <f t="shared" si="255"/>
        <v>0</v>
      </c>
      <c r="AH67" s="77">
        <f t="shared" si="256"/>
        <v>0</v>
      </c>
      <c r="AI67" s="155">
        <f t="shared" si="257"/>
        <v>0</v>
      </c>
      <c r="AJ67" s="156">
        <f>'DOE_BIL WAP Production Tool'!B81</f>
        <v>0</v>
      </c>
      <c r="AK67" s="76">
        <f t="shared" si="258"/>
        <v>0</v>
      </c>
      <c r="AL67" s="76">
        <f t="shared" si="259"/>
        <v>0</v>
      </c>
      <c r="AM67" s="76">
        <f t="shared" si="260"/>
        <v>0</v>
      </c>
      <c r="AN67" s="75">
        <f t="shared" si="261"/>
        <v>0</v>
      </c>
      <c r="AO67" s="76">
        <f t="shared" si="262"/>
        <v>0</v>
      </c>
      <c r="AP67" s="77">
        <f t="shared" si="263"/>
        <v>0</v>
      </c>
      <c r="AQ67" s="155">
        <f t="shared" si="264"/>
        <v>0</v>
      </c>
    </row>
    <row r="68" spans="1:43" ht="14.45" customHeight="1" x14ac:dyDescent="0.25">
      <c r="A68" s="106" t="s">
        <v>22</v>
      </c>
      <c r="B68" s="74">
        <f t="shared" si="226"/>
        <v>0</v>
      </c>
      <c r="C68" s="74">
        <f t="shared" si="227"/>
        <v>0</v>
      </c>
      <c r="D68" s="74">
        <f t="shared" si="228"/>
        <v>0</v>
      </c>
      <c r="E68" s="74">
        <f t="shared" si="229"/>
        <v>0</v>
      </c>
      <c r="F68" s="74">
        <f t="shared" si="230"/>
        <v>0</v>
      </c>
      <c r="G68" s="74">
        <f t="shared" si="231"/>
        <v>0</v>
      </c>
      <c r="H68" s="120">
        <f t="shared" si="232"/>
        <v>0</v>
      </c>
      <c r="I68" s="120">
        <f t="shared" si="233"/>
        <v>0</v>
      </c>
      <c r="J68" s="120">
        <f t="shared" si="234"/>
        <v>0</v>
      </c>
      <c r="K68" s="120">
        <f t="shared" si="235"/>
        <v>0</v>
      </c>
      <c r="L68" s="120">
        <f t="shared" si="236"/>
        <v>0</v>
      </c>
      <c r="M68" s="120">
        <f t="shared" si="237"/>
        <v>0</v>
      </c>
      <c r="N68" s="121">
        <f t="shared" si="238"/>
        <v>0</v>
      </c>
      <c r="O68" s="121">
        <f t="shared" si="239"/>
        <v>0</v>
      </c>
      <c r="P68" s="121">
        <f t="shared" si="240"/>
        <v>0</v>
      </c>
      <c r="Q68" s="121">
        <f t="shared" si="241"/>
        <v>0</v>
      </c>
      <c r="R68" s="121">
        <f t="shared" si="242"/>
        <v>0</v>
      </c>
      <c r="S68" s="158">
        <f t="shared" si="243"/>
        <v>0</v>
      </c>
      <c r="T68" s="156">
        <v>0</v>
      </c>
      <c r="U68" s="76">
        <f t="shared" si="244"/>
        <v>0</v>
      </c>
      <c r="V68" s="76">
        <f t="shared" si="245"/>
        <v>0</v>
      </c>
      <c r="W68" s="76">
        <f t="shared" si="246"/>
        <v>0</v>
      </c>
      <c r="X68" s="75">
        <f t="shared" si="247"/>
        <v>0</v>
      </c>
      <c r="Y68" s="76">
        <f t="shared" si="248"/>
        <v>0</v>
      </c>
      <c r="Z68" s="77">
        <f t="shared" si="249"/>
        <v>0</v>
      </c>
      <c r="AA68" s="155">
        <f t="shared" si="250"/>
        <v>0</v>
      </c>
      <c r="AB68" s="156">
        <v>0</v>
      </c>
      <c r="AC68" s="76">
        <f t="shared" si="251"/>
        <v>0</v>
      </c>
      <c r="AD68" s="76">
        <f t="shared" si="252"/>
        <v>0</v>
      </c>
      <c r="AE68" s="76">
        <f t="shared" si="253"/>
        <v>0</v>
      </c>
      <c r="AF68" s="75">
        <f t="shared" si="254"/>
        <v>0</v>
      </c>
      <c r="AG68" s="76">
        <f t="shared" si="255"/>
        <v>0</v>
      </c>
      <c r="AH68" s="77">
        <f t="shared" si="256"/>
        <v>0</v>
      </c>
      <c r="AI68" s="155">
        <f t="shared" si="257"/>
        <v>0</v>
      </c>
      <c r="AJ68" s="156">
        <f>'DOE_BIL WAP Production Tool'!B82</f>
        <v>0</v>
      </c>
      <c r="AK68" s="76">
        <f t="shared" si="258"/>
        <v>0</v>
      </c>
      <c r="AL68" s="76">
        <f t="shared" si="259"/>
        <v>0</v>
      </c>
      <c r="AM68" s="76">
        <f t="shared" si="260"/>
        <v>0</v>
      </c>
      <c r="AN68" s="75">
        <f t="shared" si="261"/>
        <v>0</v>
      </c>
      <c r="AO68" s="76">
        <f t="shared" si="262"/>
        <v>0</v>
      </c>
      <c r="AP68" s="77">
        <f t="shared" si="263"/>
        <v>0</v>
      </c>
      <c r="AQ68" s="155">
        <f t="shared" si="264"/>
        <v>0</v>
      </c>
    </row>
    <row r="69" spans="1:43" ht="14.45" customHeight="1" x14ac:dyDescent="0.25">
      <c r="A69" s="106" t="s">
        <v>23</v>
      </c>
      <c r="B69" s="74">
        <f t="shared" si="226"/>
        <v>0</v>
      </c>
      <c r="C69" s="74">
        <f t="shared" si="227"/>
        <v>0</v>
      </c>
      <c r="D69" s="74">
        <f t="shared" si="228"/>
        <v>0</v>
      </c>
      <c r="E69" s="74">
        <f t="shared" si="229"/>
        <v>0</v>
      </c>
      <c r="F69" s="74">
        <f t="shared" si="230"/>
        <v>0</v>
      </c>
      <c r="G69" s="74">
        <f t="shared" si="231"/>
        <v>0</v>
      </c>
      <c r="H69" s="120">
        <f t="shared" si="232"/>
        <v>0</v>
      </c>
      <c r="I69" s="120">
        <f t="shared" si="233"/>
        <v>0</v>
      </c>
      <c r="J69" s="120">
        <f t="shared" si="234"/>
        <v>0</v>
      </c>
      <c r="K69" s="120">
        <f t="shared" si="235"/>
        <v>0</v>
      </c>
      <c r="L69" s="120">
        <f t="shared" si="236"/>
        <v>0</v>
      </c>
      <c r="M69" s="120">
        <f t="shared" si="237"/>
        <v>0</v>
      </c>
      <c r="N69" s="121">
        <f t="shared" si="238"/>
        <v>0</v>
      </c>
      <c r="O69" s="121">
        <f t="shared" si="239"/>
        <v>0</v>
      </c>
      <c r="P69" s="121">
        <f t="shared" si="240"/>
        <v>0</v>
      </c>
      <c r="Q69" s="121">
        <f t="shared" si="241"/>
        <v>0</v>
      </c>
      <c r="R69" s="121">
        <f t="shared" si="242"/>
        <v>0</v>
      </c>
      <c r="S69" s="158">
        <f t="shared" si="243"/>
        <v>0</v>
      </c>
      <c r="T69" s="156">
        <v>0</v>
      </c>
      <c r="U69" s="76">
        <f t="shared" si="244"/>
        <v>0</v>
      </c>
      <c r="V69" s="76">
        <f t="shared" si="245"/>
        <v>0</v>
      </c>
      <c r="W69" s="76">
        <f t="shared" si="246"/>
        <v>0</v>
      </c>
      <c r="X69" s="75">
        <f t="shared" si="247"/>
        <v>0</v>
      </c>
      <c r="Y69" s="76">
        <f t="shared" si="248"/>
        <v>0</v>
      </c>
      <c r="Z69" s="77">
        <f t="shared" si="249"/>
        <v>0</v>
      </c>
      <c r="AA69" s="155">
        <f t="shared" si="250"/>
        <v>0</v>
      </c>
      <c r="AB69" s="156">
        <v>0</v>
      </c>
      <c r="AC69" s="76">
        <f t="shared" si="251"/>
        <v>0</v>
      </c>
      <c r="AD69" s="76">
        <f t="shared" si="252"/>
        <v>0</v>
      </c>
      <c r="AE69" s="76">
        <f t="shared" si="253"/>
        <v>0</v>
      </c>
      <c r="AF69" s="75">
        <f t="shared" si="254"/>
        <v>0</v>
      </c>
      <c r="AG69" s="76">
        <f t="shared" si="255"/>
        <v>0</v>
      </c>
      <c r="AH69" s="77">
        <f t="shared" si="256"/>
        <v>0</v>
      </c>
      <c r="AI69" s="155">
        <f t="shared" si="257"/>
        <v>0</v>
      </c>
      <c r="AJ69" s="156">
        <f>'DOE_BIL WAP Production Tool'!B83</f>
        <v>0</v>
      </c>
      <c r="AK69" s="76">
        <f t="shared" si="258"/>
        <v>0</v>
      </c>
      <c r="AL69" s="76">
        <f t="shared" si="259"/>
        <v>0</v>
      </c>
      <c r="AM69" s="76">
        <f t="shared" si="260"/>
        <v>0</v>
      </c>
      <c r="AN69" s="75">
        <f t="shared" si="261"/>
        <v>0</v>
      </c>
      <c r="AO69" s="76">
        <f t="shared" si="262"/>
        <v>0</v>
      </c>
      <c r="AP69" s="77">
        <f t="shared" si="263"/>
        <v>0</v>
      </c>
      <c r="AQ69" s="155">
        <f t="shared" si="264"/>
        <v>0</v>
      </c>
    </row>
    <row r="70" spans="1:43" ht="14.45" customHeight="1" x14ac:dyDescent="0.25">
      <c r="A70" s="106" t="s">
        <v>24</v>
      </c>
      <c r="B70" s="74">
        <f t="shared" si="226"/>
        <v>0</v>
      </c>
      <c r="C70" s="74">
        <f t="shared" si="227"/>
        <v>0</v>
      </c>
      <c r="D70" s="74">
        <f t="shared" si="228"/>
        <v>0</v>
      </c>
      <c r="E70" s="74">
        <f t="shared" si="229"/>
        <v>0</v>
      </c>
      <c r="F70" s="74">
        <f t="shared" si="230"/>
        <v>0</v>
      </c>
      <c r="G70" s="74">
        <f t="shared" si="231"/>
        <v>0</v>
      </c>
      <c r="H70" s="120">
        <f t="shared" si="232"/>
        <v>0</v>
      </c>
      <c r="I70" s="120">
        <f t="shared" si="233"/>
        <v>0</v>
      </c>
      <c r="J70" s="120">
        <f t="shared" si="234"/>
        <v>0</v>
      </c>
      <c r="K70" s="120">
        <f t="shared" si="235"/>
        <v>0</v>
      </c>
      <c r="L70" s="120">
        <f t="shared" si="236"/>
        <v>0</v>
      </c>
      <c r="M70" s="120">
        <f t="shared" si="237"/>
        <v>0</v>
      </c>
      <c r="N70" s="121">
        <f t="shared" si="238"/>
        <v>0</v>
      </c>
      <c r="O70" s="121">
        <f t="shared" si="239"/>
        <v>0</v>
      </c>
      <c r="P70" s="121">
        <f t="shared" si="240"/>
        <v>0</v>
      </c>
      <c r="Q70" s="121">
        <f t="shared" si="241"/>
        <v>0</v>
      </c>
      <c r="R70" s="121">
        <f t="shared" si="242"/>
        <v>0</v>
      </c>
      <c r="S70" s="158">
        <f t="shared" si="243"/>
        <v>0</v>
      </c>
      <c r="T70" s="156">
        <v>0</v>
      </c>
      <c r="U70" s="76">
        <f t="shared" si="244"/>
        <v>0</v>
      </c>
      <c r="V70" s="76">
        <f t="shared" si="245"/>
        <v>0</v>
      </c>
      <c r="W70" s="76">
        <f t="shared" si="246"/>
        <v>0</v>
      </c>
      <c r="X70" s="75">
        <f t="shared" si="247"/>
        <v>0</v>
      </c>
      <c r="Y70" s="76">
        <f t="shared" si="248"/>
        <v>0</v>
      </c>
      <c r="Z70" s="77">
        <f t="shared" si="249"/>
        <v>0</v>
      </c>
      <c r="AA70" s="155">
        <f t="shared" si="250"/>
        <v>0</v>
      </c>
      <c r="AB70" s="156">
        <v>0</v>
      </c>
      <c r="AC70" s="76">
        <f t="shared" si="251"/>
        <v>0</v>
      </c>
      <c r="AD70" s="76">
        <f t="shared" si="252"/>
        <v>0</v>
      </c>
      <c r="AE70" s="76">
        <f t="shared" si="253"/>
        <v>0</v>
      </c>
      <c r="AF70" s="75">
        <f t="shared" si="254"/>
        <v>0</v>
      </c>
      <c r="AG70" s="76">
        <f t="shared" si="255"/>
        <v>0</v>
      </c>
      <c r="AH70" s="77">
        <f t="shared" si="256"/>
        <v>0</v>
      </c>
      <c r="AI70" s="155">
        <f t="shared" si="257"/>
        <v>0</v>
      </c>
      <c r="AJ70" s="156">
        <f>'DOE_BIL WAP Production Tool'!B84</f>
        <v>0</v>
      </c>
      <c r="AK70" s="76">
        <f t="shared" si="258"/>
        <v>0</v>
      </c>
      <c r="AL70" s="76">
        <f t="shared" si="259"/>
        <v>0</v>
      </c>
      <c r="AM70" s="76">
        <f t="shared" si="260"/>
        <v>0</v>
      </c>
      <c r="AN70" s="75">
        <f t="shared" si="261"/>
        <v>0</v>
      </c>
      <c r="AO70" s="76">
        <f t="shared" si="262"/>
        <v>0</v>
      </c>
      <c r="AP70" s="77">
        <f t="shared" si="263"/>
        <v>0</v>
      </c>
      <c r="AQ70" s="155">
        <f t="shared" si="264"/>
        <v>0</v>
      </c>
    </row>
    <row r="71" spans="1:43" ht="14.45" customHeight="1" x14ac:dyDescent="0.25">
      <c r="A71" s="106" t="s">
        <v>25</v>
      </c>
      <c r="B71" s="74">
        <f t="shared" si="226"/>
        <v>0</v>
      </c>
      <c r="C71" s="74">
        <f t="shared" si="227"/>
        <v>0</v>
      </c>
      <c r="D71" s="74">
        <f t="shared" si="228"/>
        <v>0</v>
      </c>
      <c r="E71" s="74">
        <f t="shared" si="229"/>
        <v>0</v>
      </c>
      <c r="F71" s="74">
        <f t="shared" si="230"/>
        <v>0</v>
      </c>
      <c r="G71" s="74">
        <f t="shared" si="231"/>
        <v>0</v>
      </c>
      <c r="H71" s="120">
        <f t="shared" si="232"/>
        <v>0</v>
      </c>
      <c r="I71" s="120">
        <f t="shared" si="233"/>
        <v>0</v>
      </c>
      <c r="J71" s="120">
        <f t="shared" si="234"/>
        <v>0</v>
      </c>
      <c r="K71" s="120">
        <f t="shared" si="235"/>
        <v>0</v>
      </c>
      <c r="L71" s="120">
        <f t="shared" si="236"/>
        <v>0</v>
      </c>
      <c r="M71" s="120">
        <f t="shared" si="237"/>
        <v>0</v>
      </c>
      <c r="N71" s="121">
        <f t="shared" si="238"/>
        <v>0</v>
      </c>
      <c r="O71" s="121">
        <f t="shared" si="239"/>
        <v>0</v>
      </c>
      <c r="P71" s="121">
        <f t="shared" si="240"/>
        <v>0</v>
      </c>
      <c r="Q71" s="121">
        <f t="shared" si="241"/>
        <v>0</v>
      </c>
      <c r="R71" s="121">
        <f t="shared" si="242"/>
        <v>0</v>
      </c>
      <c r="S71" s="158">
        <f t="shared" si="243"/>
        <v>0</v>
      </c>
      <c r="T71" s="156">
        <v>0</v>
      </c>
      <c r="U71" s="76">
        <f t="shared" si="244"/>
        <v>0</v>
      </c>
      <c r="V71" s="76">
        <f t="shared" si="245"/>
        <v>0</v>
      </c>
      <c r="W71" s="76">
        <f t="shared" si="246"/>
        <v>0</v>
      </c>
      <c r="X71" s="75">
        <f t="shared" si="247"/>
        <v>0</v>
      </c>
      <c r="Y71" s="76">
        <f t="shared" si="248"/>
        <v>0</v>
      </c>
      <c r="Z71" s="77">
        <f t="shared" si="249"/>
        <v>0</v>
      </c>
      <c r="AA71" s="155">
        <f t="shared" si="250"/>
        <v>0</v>
      </c>
      <c r="AB71" s="156">
        <v>0</v>
      </c>
      <c r="AC71" s="76">
        <f t="shared" si="251"/>
        <v>0</v>
      </c>
      <c r="AD71" s="76">
        <f t="shared" si="252"/>
        <v>0</v>
      </c>
      <c r="AE71" s="76">
        <f t="shared" si="253"/>
        <v>0</v>
      </c>
      <c r="AF71" s="75">
        <f t="shared" si="254"/>
        <v>0</v>
      </c>
      <c r="AG71" s="76">
        <f t="shared" si="255"/>
        <v>0</v>
      </c>
      <c r="AH71" s="77">
        <f t="shared" si="256"/>
        <v>0</v>
      </c>
      <c r="AI71" s="155">
        <f t="shared" si="257"/>
        <v>0</v>
      </c>
      <c r="AJ71" s="156">
        <f>'DOE_BIL WAP Production Tool'!B85</f>
        <v>0</v>
      </c>
      <c r="AK71" s="76">
        <f t="shared" si="258"/>
        <v>0</v>
      </c>
      <c r="AL71" s="76">
        <f t="shared" si="259"/>
        <v>0</v>
      </c>
      <c r="AM71" s="76">
        <f t="shared" si="260"/>
        <v>0</v>
      </c>
      <c r="AN71" s="75">
        <f t="shared" si="261"/>
        <v>0</v>
      </c>
      <c r="AO71" s="76">
        <f t="shared" si="262"/>
        <v>0</v>
      </c>
      <c r="AP71" s="77">
        <f t="shared" si="263"/>
        <v>0</v>
      </c>
      <c r="AQ71" s="155">
        <f t="shared" si="264"/>
        <v>0</v>
      </c>
    </row>
    <row r="72" spans="1:43" ht="15.75" thickBot="1" x14ac:dyDescent="0.3">
      <c r="A72" s="107" t="s">
        <v>32</v>
      </c>
      <c r="C72" s="69"/>
      <c r="D72" s="69"/>
      <c r="E72" s="69"/>
      <c r="G72" s="69"/>
      <c r="H72" s="69"/>
      <c r="I72" s="69"/>
      <c r="T72" s="79">
        <f>SUM(T12:T41)</f>
        <v>0</v>
      </c>
      <c r="U72" s="80"/>
      <c r="V72" s="80"/>
      <c r="W72" s="80"/>
      <c r="X72" s="81"/>
      <c r="Y72" s="80"/>
      <c r="Z72" s="82"/>
      <c r="AA72" s="83"/>
      <c r="AB72" s="79">
        <f>SUM(AB12:AB41)</f>
        <v>0</v>
      </c>
      <c r="AC72" s="80"/>
      <c r="AD72" s="80"/>
      <c r="AE72" s="80"/>
      <c r="AF72" s="81"/>
      <c r="AG72" s="80"/>
      <c r="AH72" s="82"/>
      <c r="AI72" s="83"/>
      <c r="AJ72" s="79">
        <f>SUM(AJ12:AJ71)</f>
        <v>0</v>
      </c>
      <c r="AK72" s="80"/>
      <c r="AL72" s="80"/>
      <c r="AM72" s="80"/>
      <c r="AN72" s="81"/>
      <c r="AO72" s="80"/>
      <c r="AP72" s="82"/>
      <c r="AQ72" s="83"/>
    </row>
  </sheetData>
  <mergeCells count="10">
    <mergeCell ref="A1:C1"/>
    <mergeCell ref="B10:G10"/>
    <mergeCell ref="H10:M10"/>
    <mergeCell ref="N10:S10"/>
    <mergeCell ref="AJ9:AQ9"/>
    <mergeCell ref="AJ10:AQ10"/>
    <mergeCell ref="T9:AA9"/>
    <mergeCell ref="AB9:AI9"/>
    <mergeCell ref="AB10:AI10"/>
    <mergeCell ref="T10:AA10"/>
  </mergeCells>
  <conditionalFormatting sqref="T72:AQ72">
    <cfRule type="cellIs" dxfId="2" priority="1" operator="equal">
      <formula>0</formula>
    </cfRule>
    <cfRule type="cellIs" dxfId="1" priority="2" operator="notBetween">
      <formula>$AB$30</formula>
      <formula>$AB$28</formula>
    </cfRule>
    <cfRule type="cellIs" dxfId="0" priority="3" operator="between">
      <formula>$AB$30</formula>
      <formula>$AB$28</formula>
    </cfRule>
  </conditionalFormatting>
  <dataValidations xWindow="79" yWindow="295" count="3">
    <dataValidation allowBlank="1" showInputMessage="1" showErrorMessage="1" promptTitle="Denial Percent at File Intake" prompt="Enter % of applications that get denied at application stage for WAP. EX: over-income; non-responsive with required documents; incomplete application; etc. This answer could be 0%, if all applicants are just referred from CEAP._x000a_" sqref="B2" xr:uid="{00000000-0002-0000-0300-000000000000}"/>
    <dataValidation allowBlank="1" showInputMessage="1" showErrorMessage="1" promptTitle="Denial Percent at Assessment" prompt="Enter % of how many houses get assessed, but get denied/deferred for any reason. EX: house outside the scope of WAP; unsanitary conditions; non-responsive for scheduling; etc. This number canNOT be 0%." sqref="D2" xr:uid="{00000000-0002-0000-0300-000001000000}"/>
    <dataValidation allowBlank="1" showInputMessage="1" showErrorMessage="1" prompt="Enter initial unit projection for July here." sqref="T12:AQ71" xr:uid="{00000000-0002-0000-0300-000002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7"/>
  <sheetViews>
    <sheetView tabSelected="1" workbookViewId="0">
      <selection activeCell="D24" sqref="D24"/>
    </sheetView>
  </sheetViews>
  <sheetFormatPr defaultRowHeight="15" x14ac:dyDescent="0.25"/>
  <cols>
    <col min="1" max="1" width="14.7109375" style="69" customWidth="1"/>
    <col min="2" max="4" width="14.7109375" style="70" customWidth="1"/>
    <col min="5" max="16" width="14.7109375" style="69" customWidth="1"/>
    <col min="17" max="40" width="14.7109375" hidden="1" customWidth="1"/>
  </cols>
  <sheetData>
    <row r="1" spans="1:13" ht="19.5" thickBot="1" x14ac:dyDescent="0.35">
      <c r="A1" s="328" t="s">
        <v>129</v>
      </c>
      <c r="B1" s="328"/>
      <c r="C1" s="328"/>
      <c r="D1" s="328"/>
      <c r="E1" s="328"/>
      <c r="F1" s="328"/>
      <c r="G1" s="328"/>
      <c r="H1" s="328"/>
      <c r="I1" s="328"/>
      <c r="J1" s="328"/>
      <c r="K1" s="328"/>
      <c r="L1" s="182" t="str">
        <f>IF(M1&gt;0.6666, "OPTIONAL", "REQUIRED")</f>
        <v>OPTIONAL</v>
      </c>
      <c r="M1" s="183">
        <f>'Production Benchmarks'!C18</f>
        <v>0.66666666666666663</v>
      </c>
    </row>
    <row r="2" spans="1:13" ht="60.75" thickBot="1" x14ac:dyDescent="0.3">
      <c r="A2" s="86"/>
      <c r="B2" s="87"/>
      <c r="C2" s="96" t="s">
        <v>91</v>
      </c>
      <c r="D2" s="97" t="s">
        <v>92</v>
      </c>
      <c r="E2" s="96" t="s">
        <v>93</v>
      </c>
      <c r="F2" s="97" t="s">
        <v>88</v>
      </c>
      <c r="G2" s="96" t="s">
        <v>96</v>
      </c>
      <c r="H2" s="112" t="s">
        <v>95</v>
      </c>
      <c r="I2" s="113" t="s">
        <v>119</v>
      </c>
      <c r="J2" s="113" t="s">
        <v>111</v>
      </c>
      <c r="K2" s="113" t="s">
        <v>112</v>
      </c>
      <c r="L2" s="113" t="s">
        <v>107</v>
      </c>
    </row>
    <row r="3" spans="1:13" ht="14.45" customHeight="1" x14ac:dyDescent="0.25">
      <c r="A3" s="98">
        <f>'Production Planning'!F3</f>
        <v>0</v>
      </c>
      <c r="B3" s="99" t="s">
        <v>97</v>
      </c>
      <c r="C3" s="88" t="e">
        <f>'Production Planning'!H3</f>
        <v>#VALUE!</v>
      </c>
      <c r="D3" s="91" t="e">
        <f>'Production Planning'!I3</f>
        <v>#VALUE!</v>
      </c>
      <c r="E3" s="88" t="e">
        <f>'Production Planning'!J3</f>
        <v>#VALUE!</v>
      </c>
      <c r="F3" s="94" t="e">
        <f>'Production Planning'!K3</f>
        <v>#VALUE!</v>
      </c>
      <c r="G3" s="88" t="e">
        <f>'Production Planning'!L3</f>
        <v>#VALUE!</v>
      </c>
      <c r="H3" s="115" t="e">
        <f>'Production Planning'!M3</f>
        <v>#VALUE!</v>
      </c>
      <c r="I3" s="132" t="s">
        <v>103</v>
      </c>
      <c r="J3" s="132" t="s">
        <v>103</v>
      </c>
      <c r="K3" s="132" t="s">
        <v>103</v>
      </c>
      <c r="L3" s="133" t="s">
        <v>103</v>
      </c>
    </row>
    <row r="4" spans="1:13" ht="15" customHeight="1" x14ac:dyDescent="0.25">
      <c r="A4" s="100">
        <f>'Production Planning'!F4</f>
        <v>0</v>
      </c>
      <c r="B4" s="101" t="s">
        <v>98</v>
      </c>
      <c r="C4" s="88" t="e">
        <f>'Production Planning'!H4</f>
        <v>#VALUE!</v>
      </c>
      <c r="D4" s="91" t="e">
        <f>'Production Planning'!I4</f>
        <v>#VALUE!</v>
      </c>
      <c r="E4" s="88" t="e">
        <f>'Production Planning'!J4</f>
        <v>#VALUE!</v>
      </c>
      <c r="F4" s="94" t="e">
        <f>'Production Planning'!K4</f>
        <v>#VALUE!</v>
      </c>
      <c r="G4" s="88" t="e">
        <f>'Production Planning'!L4</f>
        <v>#VALUE!</v>
      </c>
      <c r="H4" s="115" t="e">
        <f>'Production Planning'!M4</f>
        <v>#VALUE!</v>
      </c>
      <c r="I4" s="134" t="s">
        <v>103</v>
      </c>
      <c r="J4" s="134" t="s">
        <v>103</v>
      </c>
      <c r="K4" s="134" t="s">
        <v>103</v>
      </c>
      <c r="L4" s="135" t="s">
        <v>103</v>
      </c>
    </row>
    <row r="5" spans="1:13" ht="15" customHeight="1" thickBot="1" x14ac:dyDescent="0.3">
      <c r="A5" s="100" t="str">
        <f>'Production Planning'!F5</f>
        <v>BIL</v>
      </c>
      <c r="B5" s="102" t="s">
        <v>99</v>
      </c>
      <c r="C5" s="88">
        <f>'Production Planning'!H5</f>
        <v>0</v>
      </c>
      <c r="D5" s="91">
        <f>'Production Planning'!I5</f>
        <v>0</v>
      </c>
      <c r="E5" s="88">
        <f>'Production Planning'!J5</f>
        <v>0</v>
      </c>
      <c r="F5" s="94">
        <f>'Production Planning'!K5</f>
        <v>0</v>
      </c>
      <c r="G5" s="88">
        <f>'Production Planning'!L5</f>
        <v>0</v>
      </c>
      <c r="H5" s="115">
        <f>'Production Planning'!M5</f>
        <v>0</v>
      </c>
      <c r="I5" s="136" t="s">
        <v>103</v>
      </c>
      <c r="J5" s="136" t="s">
        <v>103</v>
      </c>
      <c r="K5" s="136" t="s">
        <v>103</v>
      </c>
      <c r="L5" s="137" t="s">
        <v>103</v>
      </c>
    </row>
    <row r="6" spans="1:13" ht="15" customHeight="1" thickBot="1" x14ac:dyDescent="0.3">
      <c r="A6" s="84"/>
      <c r="B6" s="103" t="s">
        <v>104</v>
      </c>
      <c r="C6" s="108" t="e">
        <f>C3+C5</f>
        <v>#VALUE!</v>
      </c>
      <c r="D6" s="109" t="e">
        <f t="shared" ref="D6:H6" si="0">D3+D5</f>
        <v>#VALUE!</v>
      </c>
      <c r="E6" s="108" t="e">
        <f t="shared" si="0"/>
        <v>#VALUE!</v>
      </c>
      <c r="F6" s="109" t="e">
        <f t="shared" si="0"/>
        <v>#VALUE!</v>
      </c>
      <c r="G6" s="108" t="e">
        <f t="shared" si="0"/>
        <v>#VALUE!</v>
      </c>
      <c r="H6" s="116" t="e">
        <f t="shared" si="0"/>
        <v>#VALUE!</v>
      </c>
      <c r="I6" s="114" t="e">
        <f>($E$10*C6)/$E$11</f>
        <v>#VALUE!</v>
      </c>
      <c r="J6" s="114" t="e">
        <f>($E$12*E6)/$E$13</f>
        <v>#VALUE!</v>
      </c>
      <c r="K6" s="114" t="e">
        <f>($E$14*F6)/$E$15</f>
        <v>#VALUE!</v>
      </c>
      <c r="L6" s="114" t="e">
        <f>($E$16*F6)/$E$17</f>
        <v>#VALUE!</v>
      </c>
    </row>
    <row r="7" spans="1:13" ht="15" customHeight="1" thickBot="1" x14ac:dyDescent="0.3">
      <c r="A7" s="84"/>
      <c r="B7" s="103" t="s">
        <v>106</v>
      </c>
      <c r="C7" s="108" t="e">
        <f>(C6+C8)/2</f>
        <v>#VALUE!</v>
      </c>
      <c r="D7" s="109" t="e">
        <f t="shared" ref="D7:H7" si="1">(D6+D8)/2</f>
        <v>#VALUE!</v>
      </c>
      <c r="E7" s="108" t="e">
        <f t="shared" si="1"/>
        <v>#VALUE!</v>
      </c>
      <c r="F7" s="109" t="e">
        <f t="shared" si="1"/>
        <v>#VALUE!</v>
      </c>
      <c r="G7" s="108" t="e">
        <f t="shared" si="1"/>
        <v>#VALUE!</v>
      </c>
      <c r="H7" s="116" t="e">
        <f t="shared" si="1"/>
        <v>#VALUE!</v>
      </c>
      <c r="I7" s="114" t="e">
        <f t="shared" ref="I7:I8" si="2">($E$10*C7)/$E$11</f>
        <v>#VALUE!</v>
      </c>
      <c r="J7" s="114" t="e">
        <f>($E$12*E7)/$E$13</f>
        <v>#VALUE!</v>
      </c>
      <c r="K7" s="114" t="e">
        <f>($E$14*F7)/$E$15</f>
        <v>#VALUE!</v>
      </c>
      <c r="L7" s="114" t="e">
        <f>($E$16*F7)/$E$17</f>
        <v>#VALUE!</v>
      </c>
    </row>
    <row r="8" spans="1:13" ht="15" customHeight="1" thickBot="1" x14ac:dyDescent="0.3">
      <c r="A8" s="85"/>
      <c r="B8" s="104" t="s">
        <v>105</v>
      </c>
      <c r="C8" s="110" t="e">
        <f>SUM(C3:C5)</f>
        <v>#VALUE!</v>
      </c>
      <c r="D8" s="111" t="e">
        <f t="shared" ref="D8:H8" si="3">SUM(D3:D5)</f>
        <v>#VALUE!</v>
      </c>
      <c r="E8" s="110" t="e">
        <f t="shared" si="3"/>
        <v>#VALUE!</v>
      </c>
      <c r="F8" s="111" t="e">
        <f t="shared" si="3"/>
        <v>#VALUE!</v>
      </c>
      <c r="G8" s="110" t="e">
        <f t="shared" si="3"/>
        <v>#VALUE!</v>
      </c>
      <c r="H8" s="117" t="e">
        <f t="shared" si="3"/>
        <v>#VALUE!</v>
      </c>
      <c r="I8" s="114" t="e">
        <f t="shared" si="2"/>
        <v>#VALUE!</v>
      </c>
      <c r="J8" s="114" t="e">
        <f>($E$12*E8)/$E$13</f>
        <v>#VALUE!</v>
      </c>
      <c r="K8" s="114" t="e">
        <f>($E$14*F8)/$E$15</f>
        <v>#VALUE!</v>
      </c>
      <c r="L8" s="114" t="e">
        <f>($E$16*F8)/$E$17</f>
        <v>#VALUE!</v>
      </c>
    </row>
    <row r="9" spans="1:13" ht="15.75" thickBot="1" x14ac:dyDescent="0.3"/>
    <row r="10" spans="1:13" ht="15.75" thickBot="1" x14ac:dyDescent="0.3">
      <c r="A10" s="346" t="s">
        <v>120</v>
      </c>
      <c r="B10" s="347"/>
      <c r="C10" s="347"/>
      <c r="D10" s="348"/>
      <c r="E10" s="142"/>
    </row>
    <row r="11" spans="1:13" ht="15.75" thickBot="1" x14ac:dyDescent="0.3">
      <c r="A11" s="340" t="s">
        <v>121</v>
      </c>
      <c r="B11" s="341"/>
      <c r="C11" s="341"/>
      <c r="D11" s="342"/>
      <c r="E11" s="143"/>
    </row>
    <row r="12" spans="1:13" ht="15.75" thickBot="1" x14ac:dyDescent="0.3">
      <c r="A12" s="337" t="s">
        <v>116</v>
      </c>
      <c r="B12" s="338"/>
      <c r="C12" s="338"/>
      <c r="D12" s="339"/>
      <c r="E12" s="141"/>
    </row>
    <row r="13" spans="1:13" ht="15.75" thickBot="1" x14ac:dyDescent="0.3">
      <c r="A13" s="340" t="s">
        <v>113</v>
      </c>
      <c r="B13" s="341"/>
      <c r="C13" s="341"/>
      <c r="D13" s="342"/>
      <c r="E13" s="141"/>
    </row>
    <row r="14" spans="1:13" ht="15.75" thickBot="1" x14ac:dyDescent="0.3">
      <c r="A14" s="337" t="s">
        <v>117</v>
      </c>
      <c r="B14" s="338"/>
      <c r="C14" s="338"/>
      <c r="D14" s="339"/>
      <c r="E14" s="141"/>
    </row>
    <row r="15" spans="1:13" ht="15.75" thickBot="1" x14ac:dyDescent="0.3">
      <c r="A15" s="340" t="s">
        <v>114</v>
      </c>
      <c r="B15" s="341"/>
      <c r="C15" s="341"/>
      <c r="D15" s="342"/>
      <c r="E15" s="141"/>
    </row>
    <row r="16" spans="1:13" ht="15.75" thickBot="1" x14ac:dyDescent="0.3">
      <c r="A16" s="139" t="s">
        <v>118</v>
      </c>
      <c r="B16" s="138"/>
      <c r="C16" s="138"/>
      <c r="D16" s="140"/>
      <c r="E16" s="141"/>
    </row>
    <row r="17" spans="1:5" ht="15.75" thickBot="1" x14ac:dyDescent="0.3">
      <c r="A17" s="343" t="s">
        <v>115</v>
      </c>
      <c r="B17" s="344"/>
      <c r="C17" s="344"/>
      <c r="D17" s="345"/>
      <c r="E17" s="143"/>
    </row>
  </sheetData>
  <mergeCells count="8">
    <mergeCell ref="A1:K1"/>
    <mergeCell ref="A14:D14"/>
    <mergeCell ref="A15:D15"/>
    <mergeCell ref="A17:D17"/>
    <mergeCell ref="A10:D10"/>
    <mergeCell ref="A11:D11"/>
    <mergeCell ref="A12:D12"/>
    <mergeCell ref="A13:D13"/>
  </mergeCells>
  <dataValidations xWindow="573" yWindow="456" count="8">
    <dataValidation allowBlank="1" showInputMessage="1" showErrorMessage="1" promptTitle="WAP Intake Staff" prompt="Enter how many staff currently work to complete and process intake applications." sqref="E10" xr:uid="{00000000-0002-0000-0400-000000000000}"/>
    <dataValidation allowBlank="1" showInputMessage="1" showErrorMessage="1" promptTitle="WAP Applications Completed" prompt="Enter how many total intake applications your current staff can complete in one week._x000a__x000a_For Reference: Good CEAP Agency Staff process 15-20 intake applications per staff per week." sqref="E11" xr:uid="{00000000-0002-0000-0400-000001000000}"/>
    <dataValidation allowBlank="1" showInputMessage="1" showErrorMessage="1" promptTitle="Assessment Staff" prompt="Enter how many staff currently conduct initial assessments in the field" sqref="E12" xr:uid="{00000000-0002-0000-0400-000002000000}"/>
    <dataValidation allowBlank="1" showInputMessage="1" showErrorMessage="1" promptTitle="Assessments Completed Per Week" prompt="Enter, on average, how many intial assessments your WAP staff completes in one week." sqref="E13" xr:uid="{00000000-0002-0000-0400-000003000000}"/>
    <dataValidation allowBlank="1" showInputMessage="1" showErrorMessage="1" promptTitle="Final Inspection Staff" prompt="Enter how many staff currently complete final inspections in the field." sqref="E14" xr:uid="{00000000-0002-0000-0400-000004000000}"/>
    <dataValidation allowBlank="1" showInputMessage="1" showErrorMessage="1" promptTitle="Final Inspections Completed" prompt="Enter, on average, how many final inspections your WAP staff completes in one week." sqref="E15" xr:uid="{00000000-0002-0000-0400-000005000000}"/>
    <dataValidation allowBlank="1" showInputMessage="1" showErrorMessage="1" promptTitle="WAP Contractor Crews" prompt="Enter how many WAP crews your contractor currently uses to address your agency's work load." sqref="E16" xr:uid="{00000000-0002-0000-0400-000006000000}"/>
    <dataValidation allowBlank="1" showInputMessage="1" showErrorMessage="1" promptTitle="Completed WAP Houses Per Week" prompt="Enter, on average, how many houses your contractor completes in one week." sqref="E17" xr:uid="{00000000-0002-0000-0400-000007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LIHEAP-WAP Production Tool</vt:lpstr>
      <vt:lpstr>DOE-WAP Production Tool</vt:lpstr>
      <vt:lpstr>DOE_BIL WAP Production Tool</vt:lpstr>
      <vt:lpstr>Production Benchmarks</vt:lpstr>
      <vt:lpstr>Production Planning</vt:lpstr>
      <vt:lpstr>Staff Planning</vt:lpstr>
      <vt:lpstr>'DOE_BIL WAP Production Tool'!Print_Area</vt:lpstr>
      <vt:lpstr>'DOE-WAP Production Tool'!Print_Area</vt:lpstr>
      <vt:lpstr>'LIHEAP-WAP Production Tool'!Print_Area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CEAP Production Schedule</dc:title>
  <dc:subject>CEAP Production</dc:subject>
  <dc:creator>TDHCA</dc:creator>
  <cp:lastModifiedBy>Evan Brown</cp:lastModifiedBy>
  <cp:lastPrinted>2023-07-24T17:12:21Z</cp:lastPrinted>
  <dcterms:created xsi:type="dcterms:W3CDTF">2015-06-02T18:25:00Z</dcterms:created>
  <dcterms:modified xsi:type="dcterms:W3CDTF">2026-07-07T15:19:14Z</dcterms:modified>
</cp:coreProperties>
</file>