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jones\Desktop\Projects\"/>
    </mc:Choice>
  </mc:AlternateContent>
  <bookViews>
    <workbookView xWindow="0" yWindow="0" windowWidth="23040" windowHeight="8616"/>
  </bookViews>
  <sheets>
    <sheet name="MFDL 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L8" i="2" l="1"/>
  <c r="L7" i="2"/>
  <c r="L4" i="2"/>
  <c r="K8" i="2"/>
  <c r="K7" i="2"/>
  <c r="K6" i="2"/>
  <c r="K5" i="2"/>
  <c r="K4" i="2"/>
  <c r="E17" i="2"/>
  <c r="K13" i="2" l="1"/>
  <c r="K10" i="2"/>
  <c r="K12" i="2"/>
  <c r="B40" i="2" l="1"/>
  <c r="B31" i="2" l="1"/>
  <c r="B41" i="2"/>
  <c r="B33" i="2" l="1"/>
  <c r="B42" i="2" s="1"/>
  <c r="B44" i="2" s="1"/>
  <c r="B48" i="2" l="1"/>
  <c r="G7" i="2" l="1"/>
  <c r="G8" i="2"/>
  <c r="G9" i="2"/>
  <c r="G12" i="2"/>
  <c r="G13" i="2"/>
  <c r="G15" i="2"/>
  <c r="G4" i="2"/>
  <c r="G5" i="2"/>
  <c r="G6" i="2"/>
  <c r="G10" i="2"/>
  <c r="G11" i="2"/>
  <c r="G14" i="2"/>
  <c r="E18" i="2"/>
  <c r="E20" i="2" s="1"/>
  <c r="H26" i="2" l="1"/>
  <c r="H22" i="2"/>
</calcChain>
</file>

<file path=xl/sharedStrings.xml><?xml version="1.0" encoding="utf-8"?>
<sst xmlns="http://schemas.openxmlformats.org/spreadsheetml/2006/main" count="93" uniqueCount="73">
  <si>
    <t>Total Development Cost</t>
  </si>
  <si>
    <t>Offsite Costs</t>
  </si>
  <si>
    <t>Stored Materials</t>
  </si>
  <si>
    <t>Site Amenities</t>
  </si>
  <si>
    <t>Construction Equipment</t>
  </si>
  <si>
    <t>Furnishings, Furniture, Fixtures, and Equipment</t>
  </si>
  <si>
    <t>Detached Community Buildings</t>
  </si>
  <si>
    <t>Detached Carports and Garages</t>
  </si>
  <si>
    <t>Commerical Space Costs</t>
  </si>
  <si>
    <t>Personal Property Taxes</t>
  </si>
  <si>
    <t>Syndication and Organizational Costs</t>
  </si>
  <si>
    <t>Reserve Accounts</t>
  </si>
  <si>
    <t>Delinquent taxes, fees, or charges</t>
  </si>
  <si>
    <t>Costs incurred more than 24 months before contract</t>
  </si>
  <si>
    <t>Costs paid by another source, including contingency and GP loans/advances</t>
  </si>
  <si>
    <t>Deferred Developer Fee</t>
  </si>
  <si>
    <t>Bond Review Board Fees</t>
  </si>
  <si>
    <t>Facilities not for the exclusive use of tenants</t>
  </si>
  <si>
    <t>Ineligible Acquisition Costs</t>
  </si>
  <si>
    <t>Ineligible Hard Costs</t>
  </si>
  <si>
    <t>Ineligible Soft Costs</t>
  </si>
  <si>
    <t>Total</t>
  </si>
  <si>
    <t>Direct Loan Ineligible Costs Percentage to be applied to non-Building Costs/Site Work Costs</t>
  </si>
  <si>
    <t>Total Initial Ineligible Costs</t>
  </si>
  <si>
    <t>Total Contractor Fees</t>
  </si>
  <si>
    <t>Total Soft Costs</t>
  </si>
  <si>
    <t>Total Financing Costs</t>
  </si>
  <si>
    <t>Soft Costs Allocated to Support Ineligible Hard Costs</t>
  </si>
  <si>
    <t>Total Developer Fee</t>
  </si>
  <si>
    <t>Less Ineligible Soft Costs</t>
  </si>
  <si>
    <t>Total Soft Costs Allocated to Support Ineligible Hard Costs</t>
  </si>
  <si>
    <t>Final Direct Loan Eligible Costs</t>
  </si>
  <si>
    <t>Direct Loan Request</t>
  </si>
  <si>
    <t>Direct Loan Percentage used to determine number of Direct Loan units in each unit type</t>
  </si>
  <si>
    <t>Unit Type</t>
  </si>
  <si>
    <t>0BR/1bath</t>
  </si>
  <si>
    <t>1BR/1bath</t>
  </si>
  <si>
    <t>2BR/1bath</t>
  </si>
  <si>
    <t>2BR/1.5bath</t>
  </si>
  <si>
    <t>2BR/2bath</t>
  </si>
  <si>
    <t>3BR/1bath</t>
  </si>
  <si>
    <t>3BR/1.5bath</t>
  </si>
  <si>
    <t>3BR/2bath</t>
  </si>
  <si>
    <t>3BR/2.5bath</t>
  </si>
  <si>
    <t>4BR/2bath</t>
  </si>
  <si>
    <t>4BR/2.5bath</t>
  </si>
  <si>
    <t>4BR/3bath</t>
  </si>
  <si>
    <t>Total Units</t>
  </si>
  <si>
    <t>Units Req'd</t>
  </si>
  <si>
    <t>Proposed</t>
  </si>
  <si>
    <t>DL Percentage</t>
  </si>
  <si>
    <t>Units Required</t>
  </si>
  <si>
    <t>For HOME, a maximum of 10% HOME Units may be available to households greater than 60% AMI and at or below 80% AMI.</t>
  </si>
  <si>
    <t>For HOME, a minimum 20% of HOME units must be available to ≤ 50% AMI HHs and must be distributed proportionately among DL units.</t>
  </si>
  <si>
    <t>Direct Loan Percentage Calculation</t>
  </si>
  <si>
    <t>Unit Calculations</t>
  </si>
  <si>
    <t>DL Units</t>
  </si>
  <si>
    <t>Subsidy Limit Calculation</t>
  </si>
  <si>
    <t>0br</t>
  </si>
  <si>
    <t>1br</t>
  </si>
  <si>
    <t>2br</t>
  </si>
  <si>
    <t>3br</t>
  </si>
  <si>
    <t>4br</t>
  </si>
  <si>
    <t>Non-Elevator Property</t>
  </si>
  <si>
    <t>Elevator Property</t>
  </si>
  <si>
    <t>New Construction Subsidy Limits</t>
  </si>
  <si>
    <t>Rehabilitation Subsidy Limits</t>
  </si>
  <si>
    <t>Limit - N/C, Non-Elevator</t>
  </si>
  <si>
    <t>Limit - N/C, Elevator</t>
  </si>
  <si>
    <t>Limit - Rehab, Non-Elevator</t>
  </si>
  <si>
    <t>Limit - Rehab, Elevator</t>
  </si>
  <si>
    <t>TDHCA Fees plus FAA fees</t>
  </si>
  <si>
    <t>Interest on Construction Loans+Bridge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</si>
</sst>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5" borderId="3" xfId="0" applyFill="1" applyBorder="1"/>
    <xf numFmtId="0" fontId="0" fillId="5" borderId="4" xfId="0" applyFill="1" applyBorder="1"/>
    <xf numFmtId="0" fontId="0" fillId="0" borderId="5" xfId="0" applyBorder="1"/>
    <xf numFmtId="0" fontId="0" fillId="0" borderId="0" xfId="0" applyBorder="1"/>
    <xf numFmtId="0" fontId="0" fillId="5" borderId="0" xfId="0" applyFill="1" applyBorder="1"/>
    <xf numFmtId="0" fontId="0" fillId="5" borderId="6" xfId="0" applyFill="1" applyBorder="1"/>
    <xf numFmtId="0" fontId="2" fillId="2" borderId="5" xfId="0" applyFont="1" applyFill="1" applyBorder="1"/>
    <xf numFmtId="164" fontId="0" fillId="3" borderId="0" xfId="1" applyNumberFormat="1" applyFont="1" applyFill="1" applyBorder="1"/>
    <xf numFmtId="0" fontId="2" fillId="2" borderId="0" xfId="0" applyFont="1" applyFill="1" applyBorder="1"/>
    <xf numFmtId="164" fontId="0" fillId="0" borderId="0" xfId="0" applyNumberFormat="1" applyBorder="1"/>
    <xf numFmtId="0" fontId="0" fillId="3" borderId="0" xfId="0" applyFill="1" applyBorder="1"/>
    <xf numFmtId="2" fontId="0" fillId="0" borderId="0" xfId="0" applyNumberFormat="1" applyBorder="1"/>
    <xf numFmtId="164" fontId="0" fillId="2" borderId="0" xfId="0" applyNumberFormat="1" applyFill="1" applyBorder="1"/>
    <xf numFmtId="165" fontId="0" fillId="0" borderId="0" xfId="0" applyNumberFormat="1" applyBorder="1"/>
    <xf numFmtId="164" fontId="0" fillId="0" borderId="0" xfId="1" applyNumberFormat="1" applyFont="1" applyBorder="1"/>
    <xf numFmtId="164" fontId="0" fillId="4" borderId="0" xfId="0" applyNumberFormat="1" applyFill="1" applyBorder="1"/>
    <xf numFmtId="10" fontId="0" fillId="0" borderId="0" xfId="2" applyNumberFormat="1" applyFont="1" applyBorder="1"/>
    <xf numFmtId="0" fontId="0" fillId="2" borderId="0" xfId="0" applyFill="1" applyBorder="1"/>
    <xf numFmtId="164" fontId="0" fillId="3" borderId="0" xfId="0" applyNumberFormat="1" applyFill="1" applyBorder="1"/>
    <xf numFmtId="0" fontId="2" fillId="2" borderId="7" xfId="0" applyFont="1" applyFill="1" applyBorder="1"/>
    <xf numFmtId="10" fontId="0" fillId="0" borderId="8" xfId="2" applyNumberFormat="1" applyFont="1" applyBorder="1"/>
    <xf numFmtId="0" fontId="0" fillId="5" borderId="8" xfId="0" applyFill="1" applyBorder="1"/>
    <xf numFmtId="0" fontId="0" fillId="0" borderId="8" xfId="0" applyBorder="1"/>
    <xf numFmtId="0" fontId="0" fillId="5" borderId="9" xfId="0" applyFill="1" applyBorder="1"/>
    <xf numFmtId="164" fontId="3" fillId="3" borderId="0" xfId="1" applyNumberFormat="1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90" zoomScaleNormal="90" workbookViewId="0">
      <selection activeCell="F33" sqref="F33"/>
    </sheetView>
  </sheetViews>
  <sheetFormatPr defaultRowHeight="14.4" x14ac:dyDescent="0.3"/>
  <cols>
    <col min="1" max="1" width="83.88671875" bestFit="1" customWidth="1"/>
    <col min="2" max="2" width="15.33203125" bestFit="1" customWidth="1"/>
    <col min="3" max="3" width="3.5546875" customWidth="1"/>
    <col min="4" max="4" width="15.109375" bestFit="1" customWidth="1"/>
    <col min="5" max="5" width="11.33203125" bestFit="1" customWidth="1"/>
    <col min="7" max="7" width="11.6640625" bestFit="1" customWidth="1"/>
    <col min="8" max="8" width="9.6640625" bestFit="1" customWidth="1"/>
    <col min="9" max="9" width="3.5546875" customWidth="1"/>
    <col min="10" max="12" width="30.6640625" customWidth="1"/>
    <col min="13" max="13" width="3.5546875" customWidth="1"/>
  </cols>
  <sheetData>
    <row r="1" spans="1:13" x14ac:dyDescent="0.3">
      <c r="A1" s="32" t="s">
        <v>54</v>
      </c>
      <c r="B1" s="33"/>
      <c r="C1" s="5"/>
      <c r="D1" s="33" t="s">
        <v>55</v>
      </c>
      <c r="E1" s="33"/>
      <c r="F1" s="33"/>
      <c r="G1" s="33"/>
      <c r="H1" s="33"/>
      <c r="I1" s="5"/>
      <c r="J1" s="33" t="s">
        <v>57</v>
      </c>
      <c r="K1" s="33"/>
      <c r="L1" s="33"/>
      <c r="M1" s="6"/>
    </row>
    <row r="2" spans="1:13" x14ac:dyDescent="0.3">
      <c r="A2" s="7"/>
      <c r="B2" s="8"/>
      <c r="C2" s="9"/>
      <c r="D2" s="8"/>
      <c r="E2" s="8"/>
      <c r="F2" s="8"/>
      <c r="G2" s="8"/>
      <c r="H2" s="8"/>
      <c r="I2" s="9"/>
      <c r="J2" s="8"/>
      <c r="K2" s="8"/>
      <c r="L2" s="8"/>
      <c r="M2" s="10"/>
    </row>
    <row r="3" spans="1:13" x14ac:dyDescent="0.3">
      <c r="A3" s="11" t="s">
        <v>0</v>
      </c>
      <c r="B3" s="12">
        <v>0</v>
      </c>
      <c r="C3" s="9"/>
      <c r="D3" s="13" t="s">
        <v>34</v>
      </c>
      <c r="E3" s="13" t="s">
        <v>47</v>
      </c>
      <c r="F3" s="8"/>
      <c r="G3" s="13" t="s">
        <v>48</v>
      </c>
      <c r="H3" s="13" t="s">
        <v>49</v>
      </c>
      <c r="I3" s="9"/>
      <c r="J3" s="13" t="s">
        <v>34</v>
      </c>
      <c r="K3" s="13" t="s">
        <v>47</v>
      </c>
      <c r="L3" s="13" t="s">
        <v>56</v>
      </c>
      <c r="M3" s="10"/>
    </row>
    <row r="4" spans="1:13" x14ac:dyDescent="0.3">
      <c r="A4" s="7"/>
      <c r="B4" s="14"/>
      <c r="C4" s="9"/>
      <c r="D4" s="8" t="s">
        <v>35</v>
      </c>
      <c r="E4" s="15"/>
      <c r="F4" s="8"/>
      <c r="G4" s="16" t="e">
        <f>E4*$B$48</f>
        <v>#DIV/0!</v>
      </c>
      <c r="H4" s="15"/>
      <c r="I4" s="9"/>
      <c r="J4" s="8" t="s">
        <v>58</v>
      </c>
      <c r="K4" s="8">
        <f>E4</f>
        <v>0</v>
      </c>
      <c r="L4" s="8">
        <f>H4</f>
        <v>0</v>
      </c>
      <c r="M4" s="10"/>
    </row>
    <row r="5" spans="1:13" x14ac:dyDescent="0.3">
      <c r="A5" s="11" t="s">
        <v>19</v>
      </c>
      <c r="B5" s="17"/>
      <c r="C5" s="9"/>
      <c r="D5" s="8" t="s">
        <v>36</v>
      </c>
      <c r="E5" s="15"/>
      <c r="F5" s="8"/>
      <c r="G5" s="16" t="e">
        <f t="shared" ref="G5:G15" si="0">E5*$B$48</f>
        <v>#DIV/0!</v>
      </c>
      <c r="H5" s="15"/>
      <c r="I5" s="9"/>
      <c r="J5" s="8" t="s">
        <v>59</v>
      </c>
      <c r="K5" s="8">
        <f>E5</f>
        <v>0</v>
      </c>
      <c r="L5" s="8">
        <v>0</v>
      </c>
      <c r="M5" s="10"/>
    </row>
    <row r="6" spans="1:13" x14ac:dyDescent="0.3">
      <c r="A6" s="7" t="s">
        <v>1</v>
      </c>
      <c r="B6" s="12">
        <v>0</v>
      </c>
      <c r="C6" s="9"/>
      <c r="D6" s="8" t="s">
        <v>37</v>
      </c>
      <c r="E6" s="15"/>
      <c r="F6" s="8"/>
      <c r="G6" s="16" t="e">
        <f t="shared" si="0"/>
        <v>#DIV/0!</v>
      </c>
      <c r="H6" s="15"/>
      <c r="I6" s="9"/>
      <c r="J6" s="8" t="s">
        <v>60</v>
      </c>
      <c r="K6" s="8">
        <f>SUM(E6:E8)</f>
        <v>0</v>
      </c>
      <c r="L6" s="8">
        <v>0</v>
      </c>
      <c r="M6" s="10"/>
    </row>
    <row r="7" spans="1:13" x14ac:dyDescent="0.3">
      <c r="A7" s="7" t="s">
        <v>2</v>
      </c>
      <c r="B7" s="12">
        <v>0</v>
      </c>
      <c r="C7" s="9"/>
      <c r="D7" s="8" t="s">
        <v>38</v>
      </c>
      <c r="E7" s="15"/>
      <c r="F7" s="8"/>
      <c r="G7" s="16" t="e">
        <f t="shared" si="0"/>
        <v>#DIV/0!</v>
      </c>
      <c r="H7" s="15"/>
      <c r="I7" s="9"/>
      <c r="J7" s="8" t="s">
        <v>61</v>
      </c>
      <c r="K7" s="8">
        <f>SUM(E9:E12)</f>
        <v>0</v>
      </c>
      <c r="L7" s="8">
        <f>SUM(H9:H12)</f>
        <v>0</v>
      </c>
      <c r="M7" s="10"/>
    </row>
    <row r="8" spans="1:13" x14ac:dyDescent="0.3">
      <c r="A8" s="7" t="s">
        <v>3</v>
      </c>
      <c r="B8" s="12">
        <v>0</v>
      </c>
      <c r="C8" s="9"/>
      <c r="D8" s="8" t="s">
        <v>39</v>
      </c>
      <c r="E8" s="15"/>
      <c r="F8" s="8"/>
      <c r="G8" s="16" t="e">
        <f t="shared" si="0"/>
        <v>#DIV/0!</v>
      </c>
      <c r="H8" s="15"/>
      <c r="I8" s="9"/>
      <c r="J8" s="8" t="s">
        <v>62</v>
      </c>
      <c r="K8" s="8">
        <f>SUM(E13:E15)</f>
        <v>0</v>
      </c>
      <c r="L8" s="8">
        <f>SUM(H13:H15)</f>
        <v>0</v>
      </c>
      <c r="M8" s="10"/>
    </row>
    <row r="9" spans="1:13" x14ac:dyDescent="0.3">
      <c r="A9" s="7" t="s">
        <v>4</v>
      </c>
      <c r="B9" s="12">
        <v>0</v>
      </c>
      <c r="C9" s="9"/>
      <c r="D9" s="8" t="s">
        <v>40</v>
      </c>
      <c r="E9" s="15"/>
      <c r="F9" s="8"/>
      <c r="G9" s="16" t="e">
        <f t="shared" si="0"/>
        <v>#DIV/0!</v>
      </c>
      <c r="H9" s="15"/>
      <c r="I9" s="9"/>
      <c r="J9" s="8"/>
      <c r="K9" s="8"/>
      <c r="L9" s="8"/>
      <c r="M9" s="10"/>
    </row>
    <row r="10" spans="1:13" x14ac:dyDescent="0.3">
      <c r="A10" s="7" t="s">
        <v>5</v>
      </c>
      <c r="B10" s="12">
        <v>0</v>
      </c>
      <c r="C10" s="9"/>
      <c r="D10" s="8" t="s">
        <v>41</v>
      </c>
      <c r="E10" s="15"/>
      <c r="F10" s="8"/>
      <c r="G10" s="16" t="e">
        <f t="shared" si="0"/>
        <v>#DIV/0!</v>
      </c>
      <c r="H10" s="15"/>
      <c r="I10" s="9"/>
      <c r="J10" s="8" t="s">
        <v>67</v>
      </c>
      <c r="K10" s="18">
        <f>(L4*K19)+(L5*K20)+(L6*K21)+(L7*K22)+(L8*K23)</f>
        <v>0</v>
      </c>
      <c r="L10" s="8"/>
      <c r="M10" s="10"/>
    </row>
    <row r="11" spans="1:13" x14ac:dyDescent="0.3">
      <c r="A11" s="7" t="s">
        <v>6</v>
      </c>
      <c r="B11" s="12">
        <v>0</v>
      </c>
      <c r="C11" s="9"/>
      <c r="D11" s="8" t="s">
        <v>42</v>
      </c>
      <c r="E11" s="15"/>
      <c r="F11" s="8"/>
      <c r="G11" s="16" t="e">
        <f t="shared" si="0"/>
        <v>#DIV/0!</v>
      </c>
      <c r="H11" s="15"/>
      <c r="I11" s="9"/>
      <c r="J11" s="8" t="s">
        <v>68</v>
      </c>
      <c r="K11" s="18">
        <f>(L4*L19)+(L5*L20)+(L6*L21)+(L7*L22)+(L8*L23)</f>
        <v>0</v>
      </c>
      <c r="L11" s="8"/>
      <c r="M11" s="10"/>
    </row>
    <row r="12" spans="1:13" x14ac:dyDescent="0.3">
      <c r="A12" s="7" t="s">
        <v>7</v>
      </c>
      <c r="B12" s="12">
        <v>0</v>
      </c>
      <c r="C12" s="9"/>
      <c r="D12" s="8" t="s">
        <v>43</v>
      </c>
      <c r="E12" s="15"/>
      <c r="F12" s="8"/>
      <c r="G12" s="16" t="e">
        <f t="shared" si="0"/>
        <v>#DIV/0!</v>
      </c>
      <c r="H12" s="15"/>
      <c r="I12" s="9"/>
      <c r="J12" s="8" t="s">
        <v>69</v>
      </c>
      <c r="K12" s="18">
        <f>(L4*K28)+(L5*K29)+(L6*K30)+(L7*K31)+(L8*K32)</f>
        <v>0</v>
      </c>
      <c r="L12" s="8"/>
      <c r="M12" s="10"/>
    </row>
    <row r="13" spans="1:13" x14ac:dyDescent="0.3">
      <c r="A13" s="7" t="s">
        <v>8</v>
      </c>
      <c r="B13" s="12">
        <v>0</v>
      </c>
      <c r="C13" s="9"/>
      <c r="D13" s="8" t="s">
        <v>44</v>
      </c>
      <c r="E13" s="15"/>
      <c r="F13" s="8"/>
      <c r="G13" s="16" t="e">
        <f t="shared" si="0"/>
        <v>#DIV/0!</v>
      </c>
      <c r="H13" s="15"/>
      <c r="I13" s="9"/>
      <c r="J13" s="8" t="s">
        <v>70</v>
      </c>
      <c r="K13" s="18">
        <f>(L4*L28)+(L5*L29)+(L6*L30)+(L7*L31)+(L8*L32)</f>
        <v>0</v>
      </c>
      <c r="L13" s="8"/>
      <c r="M13" s="10"/>
    </row>
    <row r="14" spans="1:13" x14ac:dyDescent="0.3">
      <c r="A14" s="7" t="s">
        <v>13</v>
      </c>
      <c r="B14" s="12">
        <v>0</v>
      </c>
      <c r="C14" s="9"/>
      <c r="D14" s="8" t="s">
        <v>45</v>
      </c>
      <c r="E14" s="15"/>
      <c r="F14" s="8"/>
      <c r="G14" s="16" t="e">
        <f t="shared" si="0"/>
        <v>#DIV/0!</v>
      </c>
      <c r="H14" s="15"/>
      <c r="I14" s="9"/>
      <c r="J14" s="8"/>
      <c r="K14" s="8"/>
      <c r="L14" s="8"/>
      <c r="M14" s="10"/>
    </row>
    <row r="15" spans="1:13" x14ac:dyDescent="0.3">
      <c r="A15" s="7" t="s">
        <v>14</v>
      </c>
      <c r="B15" s="12">
        <v>0</v>
      </c>
      <c r="C15" s="9"/>
      <c r="D15" s="8" t="s">
        <v>46</v>
      </c>
      <c r="E15" s="15"/>
      <c r="F15" s="8"/>
      <c r="G15" s="16" t="e">
        <f t="shared" si="0"/>
        <v>#DIV/0!</v>
      </c>
      <c r="H15" s="15"/>
      <c r="I15" s="9"/>
      <c r="J15" s="8"/>
      <c r="K15" s="8"/>
      <c r="L15" s="8"/>
      <c r="M15" s="10"/>
    </row>
    <row r="16" spans="1:13" x14ac:dyDescent="0.3">
      <c r="A16" s="7" t="s">
        <v>17</v>
      </c>
      <c r="B16" s="12">
        <v>0</v>
      </c>
      <c r="C16" s="9"/>
      <c r="D16" s="8"/>
      <c r="E16" s="8"/>
      <c r="F16" s="8"/>
      <c r="G16" s="8"/>
      <c r="H16" s="8"/>
      <c r="I16" s="9"/>
      <c r="J16" s="34" t="s">
        <v>65</v>
      </c>
      <c r="K16" s="34"/>
      <c r="L16" s="34"/>
      <c r="M16" s="10"/>
    </row>
    <row r="17" spans="1:13" x14ac:dyDescent="0.3">
      <c r="A17" s="7" t="s">
        <v>18</v>
      </c>
      <c r="B17" s="29">
        <v>0</v>
      </c>
      <c r="C17" s="9"/>
      <c r="D17" s="1" t="s">
        <v>47</v>
      </c>
      <c r="E17" s="35">
        <f>SUM(E4:E15)</f>
        <v>0</v>
      </c>
      <c r="F17" s="35"/>
      <c r="G17" s="35"/>
      <c r="H17" s="35"/>
      <c r="I17" s="9"/>
      <c r="J17" s="8"/>
      <c r="K17" s="8"/>
      <c r="L17" s="8"/>
      <c r="M17" s="10"/>
    </row>
    <row r="18" spans="1:13" x14ac:dyDescent="0.3">
      <c r="A18" s="7" t="s">
        <v>21</v>
      </c>
      <c r="B18" s="19">
        <v>0</v>
      </c>
      <c r="C18" s="9"/>
      <c r="D18" s="1" t="s">
        <v>50</v>
      </c>
      <c r="E18" s="36" t="e">
        <f>B48</f>
        <v>#DIV/0!</v>
      </c>
      <c r="F18" s="36"/>
      <c r="G18" s="36"/>
      <c r="H18" s="36"/>
      <c r="I18" s="9"/>
      <c r="J18" s="1" t="s">
        <v>34</v>
      </c>
      <c r="K18" s="1" t="s">
        <v>63</v>
      </c>
      <c r="L18" s="1" t="s">
        <v>64</v>
      </c>
      <c r="M18" s="10"/>
    </row>
    <row r="19" spans="1:13" x14ac:dyDescent="0.3">
      <c r="A19" s="7"/>
      <c r="B19" s="14"/>
      <c r="C19" s="9"/>
      <c r="D19" s="1" t="s">
        <v>56</v>
      </c>
      <c r="E19" s="37">
        <v>0</v>
      </c>
      <c r="F19" s="37"/>
      <c r="G19" s="37"/>
      <c r="H19" s="37"/>
      <c r="I19" s="9"/>
      <c r="J19" s="2" t="s">
        <v>58</v>
      </c>
      <c r="K19" s="3">
        <v>170777</v>
      </c>
      <c r="L19" s="3">
        <v>179722</v>
      </c>
      <c r="M19" s="10"/>
    </row>
    <row r="20" spans="1:13" x14ac:dyDescent="0.3">
      <c r="A20" s="11" t="s">
        <v>20</v>
      </c>
      <c r="B20" s="17"/>
      <c r="C20" s="9"/>
      <c r="D20" s="1" t="s">
        <v>51</v>
      </c>
      <c r="E20" s="35" t="e">
        <f>ROUNDUP((E17*E18),0)</f>
        <v>#DIV/0!</v>
      </c>
      <c r="F20" s="35"/>
      <c r="G20" s="35"/>
      <c r="H20" s="35"/>
      <c r="I20" s="9"/>
      <c r="J20" s="2" t="s">
        <v>59</v>
      </c>
      <c r="K20" s="3">
        <v>196911</v>
      </c>
      <c r="L20" s="3">
        <v>206023</v>
      </c>
      <c r="M20" s="10"/>
    </row>
    <row r="21" spans="1:13" ht="15" customHeight="1" x14ac:dyDescent="0.3">
      <c r="A21" s="7" t="s">
        <v>9</v>
      </c>
      <c r="B21" s="12">
        <v>0</v>
      </c>
      <c r="C21" s="9"/>
      <c r="D21" s="8"/>
      <c r="E21" s="8"/>
      <c r="F21" s="8"/>
      <c r="G21" s="8"/>
      <c r="H21" s="8"/>
      <c r="I21" s="9"/>
      <c r="J21" s="2" t="s">
        <v>60</v>
      </c>
      <c r="K21" s="3">
        <v>237481</v>
      </c>
      <c r="L21" s="3">
        <v>250530</v>
      </c>
      <c r="M21" s="10"/>
    </row>
    <row r="22" spans="1:13" x14ac:dyDescent="0.3">
      <c r="A22" s="7" t="s">
        <v>71</v>
      </c>
      <c r="B22" s="12">
        <v>0</v>
      </c>
      <c r="C22" s="9"/>
      <c r="D22" s="30" t="s">
        <v>53</v>
      </c>
      <c r="E22" s="30"/>
      <c r="F22" s="30"/>
      <c r="G22" s="30"/>
      <c r="H22" s="31" t="e">
        <f>ROUNDUP(0.2*E20,0)</f>
        <v>#DIV/0!</v>
      </c>
      <c r="I22" s="9"/>
      <c r="J22" s="2" t="s">
        <v>61</v>
      </c>
      <c r="K22" s="3">
        <v>303987</v>
      </c>
      <c r="L22" s="3">
        <v>324105</v>
      </c>
      <c r="M22" s="10"/>
    </row>
    <row r="23" spans="1:13" x14ac:dyDescent="0.3">
      <c r="A23" s="7" t="s">
        <v>10</v>
      </c>
      <c r="B23" s="12">
        <v>0</v>
      </c>
      <c r="C23" s="9"/>
      <c r="D23" s="30"/>
      <c r="E23" s="30"/>
      <c r="F23" s="30"/>
      <c r="G23" s="30"/>
      <c r="H23" s="31"/>
      <c r="I23" s="9"/>
      <c r="J23" s="2" t="s">
        <v>62</v>
      </c>
      <c r="K23" s="3">
        <v>338652</v>
      </c>
      <c r="L23" s="3">
        <v>355765</v>
      </c>
      <c r="M23" s="10"/>
    </row>
    <row r="24" spans="1:13" x14ac:dyDescent="0.3">
      <c r="A24" s="7" t="s">
        <v>11</v>
      </c>
      <c r="B24" s="12">
        <v>0</v>
      </c>
      <c r="C24" s="9"/>
      <c r="D24" s="30"/>
      <c r="E24" s="30"/>
      <c r="F24" s="30"/>
      <c r="G24" s="30"/>
      <c r="H24" s="31"/>
      <c r="I24" s="9"/>
      <c r="J24" s="8"/>
      <c r="K24" s="8"/>
      <c r="L24" s="8"/>
      <c r="M24" s="10"/>
    </row>
    <row r="25" spans="1:13" x14ac:dyDescent="0.3">
      <c r="A25" s="7" t="s">
        <v>12</v>
      </c>
      <c r="B25" s="12">
        <v>0</v>
      </c>
      <c r="C25" s="9"/>
      <c r="D25" s="30"/>
      <c r="E25" s="30"/>
      <c r="F25" s="30"/>
      <c r="G25" s="30"/>
      <c r="H25" s="31"/>
      <c r="I25" s="9"/>
      <c r="J25" s="34" t="s">
        <v>66</v>
      </c>
      <c r="K25" s="34"/>
      <c r="L25" s="34"/>
      <c r="M25" s="10"/>
    </row>
    <row r="26" spans="1:13" x14ac:dyDescent="0.3">
      <c r="A26" s="7" t="s">
        <v>15</v>
      </c>
      <c r="B26" s="12">
        <v>0</v>
      </c>
      <c r="C26" s="9"/>
      <c r="D26" s="30" t="s">
        <v>52</v>
      </c>
      <c r="E26" s="30"/>
      <c r="F26" s="30"/>
      <c r="G26" s="30"/>
      <c r="H26" s="31" t="e">
        <f>ROUNDDOWN(0.1*E20,0)</f>
        <v>#DIV/0!</v>
      </c>
      <c r="I26" s="9"/>
      <c r="J26" s="8"/>
      <c r="K26" s="8"/>
      <c r="L26" s="8"/>
      <c r="M26" s="10"/>
    </row>
    <row r="27" spans="1:13" x14ac:dyDescent="0.3">
      <c r="A27" s="7" t="s">
        <v>16</v>
      </c>
      <c r="B27" s="12">
        <v>0</v>
      </c>
      <c r="C27" s="9"/>
      <c r="D27" s="30"/>
      <c r="E27" s="30"/>
      <c r="F27" s="30"/>
      <c r="G27" s="30"/>
      <c r="H27" s="31"/>
      <c r="I27" s="9"/>
      <c r="J27" s="1" t="s">
        <v>34</v>
      </c>
      <c r="K27" s="1" t="s">
        <v>63</v>
      </c>
      <c r="L27" s="1" t="s">
        <v>64</v>
      </c>
      <c r="M27" s="10"/>
    </row>
    <row r="28" spans="1:13" x14ac:dyDescent="0.3">
      <c r="A28" s="7" t="s">
        <v>72</v>
      </c>
      <c r="B28" s="12">
        <v>0</v>
      </c>
      <c r="C28" s="9"/>
      <c r="D28" s="30"/>
      <c r="E28" s="30"/>
      <c r="F28" s="30"/>
      <c r="G28" s="30"/>
      <c r="H28" s="31"/>
      <c r="I28" s="9"/>
      <c r="J28" s="2" t="s">
        <v>58</v>
      </c>
      <c r="K28" s="4">
        <v>56922</v>
      </c>
      <c r="L28" s="4">
        <v>61488</v>
      </c>
      <c r="M28" s="10"/>
    </row>
    <row r="29" spans="1:13" x14ac:dyDescent="0.3">
      <c r="A29" s="7" t="s">
        <v>21</v>
      </c>
      <c r="B29" s="19">
        <v>0</v>
      </c>
      <c r="C29" s="9"/>
      <c r="D29" s="30"/>
      <c r="E29" s="30"/>
      <c r="F29" s="30"/>
      <c r="G29" s="30"/>
      <c r="H29" s="31"/>
      <c r="I29" s="9"/>
      <c r="J29" s="2" t="s">
        <v>59</v>
      </c>
      <c r="K29" s="4">
        <v>64617</v>
      </c>
      <c r="L29" s="4">
        <v>70490</v>
      </c>
      <c r="M29" s="10"/>
    </row>
    <row r="30" spans="1:13" x14ac:dyDescent="0.3">
      <c r="A30" s="7"/>
      <c r="B30" s="14"/>
      <c r="C30" s="9"/>
      <c r="D30" s="8"/>
      <c r="E30" s="8"/>
      <c r="F30" s="8"/>
      <c r="G30" s="8"/>
      <c r="H30" s="8"/>
      <c r="I30" s="9"/>
      <c r="J30" s="2" t="s">
        <v>60</v>
      </c>
      <c r="K30" s="4">
        <v>78107</v>
      </c>
      <c r="L30" s="4">
        <v>85717</v>
      </c>
      <c r="M30" s="10"/>
    </row>
    <row r="31" spans="1:13" x14ac:dyDescent="0.3">
      <c r="A31" s="11" t="s">
        <v>23</v>
      </c>
      <c r="B31" s="20">
        <f>SUM(B18,B29)</f>
        <v>0</v>
      </c>
      <c r="C31" s="9"/>
      <c r="D31" s="8"/>
      <c r="E31" s="8"/>
      <c r="F31" s="8"/>
      <c r="G31" s="8"/>
      <c r="H31" s="8"/>
      <c r="I31" s="9"/>
      <c r="J31" s="2" t="s">
        <v>61</v>
      </c>
      <c r="K31" s="4">
        <v>98036</v>
      </c>
      <c r="L31" s="4">
        <v>110887</v>
      </c>
      <c r="M31" s="10"/>
    </row>
    <row r="32" spans="1:13" x14ac:dyDescent="0.3">
      <c r="A32" s="7"/>
      <c r="B32" s="8"/>
      <c r="C32" s="9"/>
      <c r="D32" s="8"/>
      <c r="E32" s="8"/>
      <c r="F32" s="8"/>
      <c r="G32" s="8"/>
      <c r="H32" s="8"/>
      <c r="I32" s="9"/>
      <c r="J32" s="2" t="s">
        <v>62</v>
      </c>
      <c r="K32" s="4">
        <v>110779</v>
      </c>
      <c r="L32" s="4">
        <v>121723</v>
      </c>
      <c r="M32" s="10"/>
    </row>
    <row r="33" spans="1:13" x14ac:dyDescent="0.3">
      <c r="A33" s="11" t="s">
        <v>22</v>
      </c>
      <c r="B33" s="21" t="e">
        <f>1-((B3-B31)/B3)</f>
        <v>#DIV/0!</v>
      </c>
      <c r="C33" s="9"/>
      <c r="D33" s="8"/>
      <c r="E33" s="8"/>
      <c r="F33" s="8"/>
      <c r="G33" s="8"/>
      <c r="H33" s="8"/>
      <c r="I33" s="9"/>
      <c r="J33" s="8"/>
      <c r="K33" s="8"/>
      <c r="L33" s="8"/>
      <c r="M33" s="10"/>
    </row>
    <row r="34" spans="1:13" x14ac:dyDescent="0.3">
      <c r="A34" s="7"/>
      <c r="B34" s="8"/>
      <c r="C34" s="9"/>
      <c r="D34" s="8"/>
      <c r="E34" s="8"/>
      <c r="F34" s="8"/>
      <c r="G34" s="8"/>
      <c r="H34" s="8"/>
      <c r="I34" s="9"/>
      <c r="J34" s="8"/>
      <c r="K34" s="8"/>
      <c r="L34" s="8"/>
      <c r="M34" s="10"/>
    </row>
    <row r="35" spans="1:13" x14ac:dyDescent="0.3">
      <c r="A35" s="11" t="s">
        <v>27</v>
      </c>
      <c r="B35" s="22"/>
      <c r="C35" s="9"/>
      <c r="D35" s="8"/>
      <c r="E35" s="8"/>
      <c r="F35" s="8"/>
      <c r="G35" s="8"/>
      <c r="H35" s="8"/>
      <c r="I35" s="9"/>
      <c r="J35" s="8"/>
      <c r="K35" s="8"/>
      <c r="L35" s="8"/>
      <c r="M35" s="10"/>
    </row>
    <row r="36" spans="1:13" x14ac:dyDescent="0.3">
      <c r="A36" s="7" t="s">
        <v>24</v>
      </c>
      <c r="B36" s="12">
        <v>0</v>
      </c>
      <c r="C36" s="9"/>
      <c r="D36" s="8"/>
      <c r="E36" s="8"/>
      <c r="F36" s="8"/>
      <c r="G36" s="8"/>
      <c r="H36" s="8"/>
      <c r="I36" s="9"/>
      <c r="J36" s="8"/>
      <c r="K36" s="8"/>
      <c r="L36" s="8"/>
      <c r="M36" s="10"/>
    </row>
    <row r="37" spans="1:13" x14ac:dyDescent="0.3">
      <c r="A37" s="7" t="s">
        <v>25</v>
      </c>
      <c r="B37" s="12">
        <v>0</v>
      </c>
      <c r="C37" s="9"/>
      <c r="D37" s="8"/>
      <c r="E37" s="8"/>
      <c r="F37" s="8"/>
      <c r="G37" s="8"/>
      <c r="H37" s="8"/>
      <c r="I37" s="9"/>
      <c r="J37" s="8"/>
      <c r="K37" s="8"/>
      <c r="L37" s="8"/>
      <c r="M37" s="10"/>
    </row>
    <row r="38" spans="1:13" x14ac:dyDescent="0.3">
      <c r="A38" s="7" t="s">
        <v>26</v>
      </c>
      <c r="B38" s="12">
        <v>0</v>
      </c>
      <c r="C38" s="9"/>
      <c r="D38" s="8"/>
      <c r="E38" s="8"/>
      <c r="F38" s="8"/>
      <c r="G38" s="8"/>
      <c r="H38" s="8"/>
      <c r="I38" s="9"/>
      <c r="J38" s="8"/>
      <c r="K38" s="8"/>
      <c r="L38" s="8"/>
      <c r="M38" s="10"/>
    </row>
    <row r="39" spans="1:13" x14ac:dyDescent="0.3">
      <c r="A39" s="7" t="s">
        <v>28</v>
      </c>
      <c r="B39" s="12">
        <v>0</v>
      </c>
      <c r="C39" s="9"/>
      <c r="D39" s="8"/>
      <c r="E39" s="8"/>
      <c r="F39" s="8"/>
      <c r="G39" s="8"/>
      <c r="H39" s="8"/>
      <c r="I39" s="9"/>
      <c r="J39" s="8"/>
      <c r="K39" s="8"/>
      <c r="L39" s="8"/>
      <c r="M39" s="10"/>
    </row>
    <row r="40" spans="1:13" x14ac:dyDescent="0.3">
      <c r="A40" s="7" t="s">
        <v>21</v>
      </c>
      <c r="B40" s="19">
        <f>SUM(B36:B39)</f>
        <v>0</v>
      </c>
      <c r="C40" s="9"/>
      <c r="D40" s="8"/>
      <c r="E40" s="8"/>
      <c r="F40" s="8"/>
      <c r="G40" s="8"/>
      <c r="H40" s="8"/>
      <c r="I40" s="9"/>
      <c r="J40" s="8"/>
      <c r="K40" s="8"/>
      <c r="L40" s="8"/>
      <c r="M40" s="10"/>
    </row>
    <row r="41" spans="1:13" x14ac:dyDescent="0.3">
      <c r="A41" s="7" t="s">
        <v>29</v>
      </c>
      <c r="B41" s="14">
        <f>B40-B29</f>
        <v>0</v>
      </c>
      <c r="C41" s="9"/>
      <c r="D41" s="8"/>
      <c r="E41" s="8"/>
      <c r="F41" s="8"/>
      <c r="G41" s="8"/>
      <c r="H41" s="8"/>
      <c r="I41" s="9"/>
      <c r="J41" s="8"/>
      <c r="K41" s="8"/>
      <c r="L41" s="8"/>
      <c r="M41" s="10"/>
    </row>
    <row r="42" spans="1:13" x14ac:dyDescent="0.3">
      <c r="A42" s="7" t="s">
        <v>30</v>
      </c>
      <c r="B42" s="20" t="e">
        <f>B41*B33</f>
        <v>#DIV/0!</v>
      </c>
      <c r="C42" s="9"/>
      <c r="D42" s="8"/>
      <c r="E42" s="8"/>
      <c r="F42" s="8"/>
      <c r="G42" s="8"/>
      <c r="H42" s="8"/>
      <c r="I42" s="9"/>
      <c r="J42" s="8"/>
      <c r="K42" s="8"/>
      <c r="L42" s="8"/>
      <c r="M42" s="10"/>
    </row>
    <row r="43" spans="1:13" x14ac:dyDescent="0.3">
      <c r="A43" s="7"/>
      <c r="B43" s="14"/>
      <c r="C43" s="9"/>
      <c r="D43" s="8"/>
      <c r="E43" s="8"/>
      <c r="F43" s="8"/>
      <c r="G43" s="8"/>
      <c r="H43" s="8"/>
      <c r="I43" s="9"/>
      <c r="J43" s="8"/>
      <c r="K43" s="8"/>
      <c r="L43" s="8"/>
      <c r="M43" s="10"/>
    </row>
    <row r="44" spans="1:13" x14ac:dyDescent="0.3">
      <c r="A44" s="11" t="s">
        <v>31</v>
      </c>
      <c r="B44" s="14" t="e">
        <f>B3-B31-B42</f>
        <v>#DIV/0!</v>
      </c>
      <c r="C44" s="9"/>
      <c r="D44" s="8"/>
      <c r="E44" s="8"/>
      <c r="F44" s="8"/>
      <c r="G44" s="8"/>
      <c r="H44" s="8"/>
      <c r="I44" s="9"/>
      <c r="J44" s="8"/>
      <c r="K44" s="8"/>
      <c r="L44" s="8"/>
      <c r="M44" s="10"/>
    </row>
    <row r="45" spans="1:13" x14ac:dyDescent="0.3">
      <c r="A45" s="7"/>
      <c r="B45" s="14"/>
      <c r="C45" s="9"/>
      <c r="D45" s="8"/>
      <c r="E45" s="8"/>
      <c r="F45" s="8"/>
      <c r="G45" s="8"/>
      <c r="H45" s="8"/>
      <c r="I45" s="9"/>
      <c r="J45" s="8"/>
      <c r="K45" s="8"/>
      <c r="L45" s="8"/>
      <c r="M45" s="10"/>
    </row>
    <row r="46" spans="1:13" x14ac:dyDescent="0.3">
      <c r="A46" s="11" t="s">
        <v>32</v>
      </c>
      <c r="B46" s="23">
        <v>0</v>
      </c>
      <c r="C46" s="9"/>
      <c r="D46" s="8"/>
      <c r="E46" s="8"/>
      <c r="F46" s="8"/>
      <c r="G46" s="8"/>
      <c r="H46" s="8"/>
      <c r="I46" s="9"/>
      <c r="J46" s="8"/>
      <c r="K46" s="8"/>
      <c r="L46" s="8"/>
      <c r="M46" s="10"/>
    </row>
    <row r="47" spans="1:13" x14ac:dyDescent="0.3">
      <c r="A47" s="7"/>
      <c r="B47" s="8"/>
      <c r="C47" s="9"/>
      <c r="D47" s="8"/>
      <c r="E47" s="8"/>
      <c r="F47" s="8"/>
      <c r="G47" s="8"/>
      <c r="H47" s="8"/>
      <c r="I47" s="9"/>
      <c r="J47" s="8"/>
      <c r="K47" s="8"/>
      <c r="L47" s="8"/>
      <c r="M47" s="10"/>
    </row>
    <row r="48" spans="1:13" ht="15" thickBot="1" x14ac:dyDescent="0.35">
      <c r="A48" s="24" t="s">
        <v>33</v>
      </c>
      <c r="B48" s="25" t="e">
        <f>B46/B44</f>
        <v>#DIV/0!</v>
      </c>
      <c r="C48" s="26"/>
      <c r="D48" s="27"/>
      <c r="E48" s="27"/>
      <c r="F48" s="27"/>
      <c r="G48" s="27"/>
      <c r="H48" s="27"/>
      <c r="I48" s="26"/>
      <c r="J48" s="27"/>
      <c r="K48" s="27"/>
      <c r="L48" s="27"/>
      <c r="M48" s="28"/>
    </row>
  </sheetData>
  <mergeCells count="13">
    <mergeCell ref="D26:G29"/>
    <mergeCell ref="H26:H29"/>
    <mergeCell ref="A1:B1"/>
    <mergeCell ref="D1:H1"/>
    <mergeCell ref="J1:L1"/>
    <mergeCell ref="J16:L16"/>
    <mergeCell ref="D22:G25"/>
    <mergeCell ref="H22:H25"/>
    <mergeCell ref="J25:L25"/>
    <mergeCell ref="E17:H17"/>
    <mergeCell ref="E18:H18"/>
    <mergeCell ref="E19:H19"/>
    <mergeCell ref="E20:H20"/>
  </mergeCells>
  <conditionalFormatting sqref="K10:K13">
    <cfRule type="cellIs" dxfId="1" priority="3" operator="lessThan">
      <formula>$B$46</formula>
    </cfRule>
  </conditionalFormatting>
  <conditionalFormatting sqref="E20">
    <cfRule type="cellIs" dxfId="0" priority="1" operator="greaterThan">
      <formula>$E$19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MFDL Calculator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2023-06-12T22:28:14Z</dcterms:created>
  <dcterms:modified xsi:type="dcterms:W3CDTF">2023-12-19T19:19:09Z</dcterms:modified>
</cp:coreProperties>
</file>