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eung\Downloads\"/>
    </mc:Choice>
  </mc:AlternateContent>
  <bookViews>
    <workbookView xWindow="0" yWindow="0" windowWidth="19050" windowHeight="10200"/>
  </bookViews>
  <sheets>
    <sheet name="04-06-22" sheetId="7" r:id="rId1"/>
    <sheet name="Sheet1" sheetId="8"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9" i="7" l="1"/>
  <c r="Q38" i="7"/>
  <c r="Q37" i="7"/>
  <c r="Q36" i="7"/>
  <c r="Q35" i="7"/>
  <c r="Q34" i="7"/>
  <c r="Q57" i="7"/>
  <c r="Q56" i="7"/>
  <c r="Q51" i="7"/>
  <c r="Q50" i="7"/>
  <c r="Q49" i="7"/>
  <c r="Q48" i="7"/>
  <c r="Q47" i="7"/>
  <c r="Q46" i="7"/>
  <c r="Q45" i="7"/>
  <c r="Q44" i="7"/>
  <c r="Q43" i="7"/>
  <c r="Q42" i="7"/>
  <c r="Q41" i="7"/>
  <c r="Q40" i="7"/>
  <c r="B53" i="8" l="1"/>
  <c r="B52" i="8"/>
  <c r="B51" i="8"/>
  <c r="B50" i="8"/>
  <c r="B49" i="8"/>
  <c r="B48" i="8"/>
  <c r="B47" i="8"/>
  <c r="B46" i="8"/>
  <c r="B45" i="8"/>
  <c r="B44" i="8"/>
  <c r="B43" i="8"/>
  <c r="B42" i="8"/>
  <c r="B41" i="8"/>
  <c r="B40" i="8"/>
  <c r="B39" i="8"/>
  <c r="B38" i="8"/>
  <c r="B37" i="8"/>
  <c r="B36" i="8"/>
  <c r="B35" i="8"/>
  <c r="B34" i="8"/>
  <c r="B33"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2" i="8"/>
  <c r="Q60" i="7"/>
  <c r="Q61" i="7"/>
  <c r="O30" i="7" l="1"/>
  <c r="G91" i="7" l="1"/>
  <c r="I91" i="7" l="1"/>
  <c r="G36" i="7" l="1"/>
  <c r="G63" i="7" l="1"/>
  <c r="I63" i="7"/>
  <c r="G27" i="7" l="1"/>
  <c r="G26" i="7"/>
  <c r="I26" i="7" l="1"/>
  <c r="G28" i="7" l="1"/>
  <c r="G93" i="7" l="1"/>
</calcChain>
</file>

<file path=xl/sharedStrings.xml><?xml version="1.0" encoding="utf-8"?>
<sst xmlns="http://schemas.openxmlformats.org/spreadsheetml/2006/main" count="356" uniqueCount="179">
  <si>
    <t xml:space="preserve">Total Set Aside Funding Level: </t>
  </si>
  <si>
    <t>TDHCA  #</t>
  </si>
  <si>
    <t>Property Name</t>
  </si>
  <si>
    <t>Property City</t>
  </si>
  <si>
    <t>Property County</t>
  </si>
  <si>
    <t>Region</t>
  </si>
  <si>
    <t xml:space="preserve">Housing Activity ¹ </t>
  </si>
  <si>
    <t>Multifamily Direct Loan Request/ Award</t>
  </si>
  <si>
    <t>Target Population</t>
  </si>
  <si>
    <t>Total Units</t>
  </si>
  <si>
    <t>Layering ²</t>
  </si>
  <si>
    <t>Application Acceptance Date</t>
  </si>
  <si>
    <t>Comments</t>
  </si>
  <si>
    <t>Fort Worth</t>
  </si>
  <si>
    <t>Tarrant</t>
  </si>
  <si>
    <t>NC</t>
  </si>
  <si>
    <t>General</t>
  </si>
  <si>
    <t xml:space="preserve">Total Amount Requested </t>
  </si>
  <si>
    <t>Total Amount Awarded</t>
  </si>
  <si>
    <t>1 = Housing Activity: NC=New Construction,R=Rehabilitation, ADR= Adaptive Reuse</t>
  </si>
  <si>
    <t>2= Layering of Other Department Funds: 9%=9% Competitive Tax Credits, 4%=4% Noncompetitive Tax Credits</t>
  </si>
  <si>
    <t>Funding Currently Available for Application</t>
  </si>
  <si>
    <t>Waco</t>
  </si>
  <si>
    <t>McLennan</t>
  </si>
  <si>
    <t xml:space="preserve">Total Amount Remaining </t>
  </si>
  <si>
    <t>3= As described in Section 3 of the 2021-3 NOFA</t>
  </si>
  <si>
    <r>
      <t xml:space="preserve">Per 2022-1 Multifamily Direct Loan Notice of Funding Availability published in the </t>
    </r>
    <r>
      <rPr>
        <b/>
        <i/>
        <sz val="12"/>
        <color indexed="8"/>
        <rFont val="Calibri"/>
        <family val="2"/>
      </rPr>
      <t>Texas Register</t>
    </r>
    <r>
      <rPr>
        <b/>
        <sz val="12"/>
        <color indexed="8"/>
        <rFont val="Calibri"/>
        <family val="2"/>
      </rPr>
      <t xml:space="preserve"> </t>
    </r>
  </si>
  <si>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Application Log is presented for informational use only, and does not represent a conclusion or judgment by TDHCA, its staff or Board. Applicants that identify an error in the log should contact mfdl@tdhca.state.tx.us as soon as possible. Identification of an error early does not guarantee that the error can be addressed administratively.</t>
  </si>
  <si>
    <t xml:space="preserve">(a) Community Housing Development Organization Set Aside </t>
  </si>
  <si>
    <t>General / Soft Repayment Set Aside</t>
  </si>
  <si>
    <t>Palladium East Berry Street</t>
  </si>
  <si>
    <t>Throckmorton Villas</t>
  </si>
  <si>
    <t>McKinney</t>
  </si>
  <si>
    <t>Collin</t>
  </si>
  <si>
    <t>Freedom Path</t>
  </si>
  <si>
    <t>Supportive Housing</t>
  </si>
  <si>
    <t>Sphinx at Rockport</t>
  </si>
  <si>
    <t>Rockport</t>
  </si>
  <si>
    <t>Aransas</t>
  </si>
  <si>
    <t>Plainview</t>
  </si>
  <si>
    <t>Del Rio</t>
  </si>
  <si>
    <t>Robstown</t>
  </si>
  <si>
    <t>Lewisville</t>
  </si>
  <si>
    <t>Burkburnett</t>
  </si>
  <si>
    <t>Marble Falls</t>
  </si>
  <si>
    <t>Brownsville</t>
  </si>
  <si>
    <t>Denton</t>
  </si>
  <si>
    <t>Stephenville</t>
  </si>
  <si>
    <t>Mount Pleasant</t>
  </si>
  <si>
    <t>Livingston</t>
  </si>
  <si>
    <t>Navasota</t>
  </si>
  <si>
    <t>Hale</t>
  </si>
  <si>
    <t>Val Verde</t>
  </si>
  <si>
    <t>Nueces</t>
  </si>
  <si>
    <t>Wichita</t>
  </si>
  <si>
    <t>Burnet</t>
  </si>
  <si>
    <t>Cameron</t>
  </si>
  <si>
    <t>Erath</t>
  </si>
  <si>
    <t>Titus</t>
  </si>
  <si>
    <t>Polk</t>
  </si>
  <si>
    <t>Grimes</t>
  </si>
  <si>
    <t>New Construction</t>
  </si>
  <si>
    <t>Reconstruction</t>
  </si>
  <si>
    <t>Rehab Only</t>
  </si>
  <si>
    <t>Elderly</t>
  </si>
  <si>
    <t>Legacy Trails of Plainview</t>
  </si>
  <si>
    <t>Rio Manor Apartments</t>
  </si>
  <si>
    <t>MillPond at Robstown</t>
  </si>
  <si>
    <t>Heritage Estates at Edmonds</t>
  </si>
  <si>
    <t>Burkburnett Royal Gardens</t>
  </si>
  <si>
    <t>Serene Falls</t>
  </si>
  <si>
    <t>Casitas Acacia</t>
  </si>
  <si>
    <t>The Reserves at Magnolia</t>
  </si>
  <si>
    <t>The Reserves at Monarch</t>
  </si>
  <si>
    <t>Retirement Living for Seniors</t>
  </si>
  <si>
    <t>Mt. Pleasant Senior</t>
  </si>
  <si>
    <t>The Ridge Apartments</t>
  </si>
  <si>
    <t>Piedmont Apartments</t>
  </si>
  <si>
    <t>Boulevard 61</t>
  </si>
  <si>
    <t>Houston</t>
  </si>
  <si>
    <t>Harris</t>
  </si>
  <si>
    <t>The Park on 14th</t>
  </si>
  <si>
    <t>Plano</t>
  </si>
  <si>
    <t>HOME -Application Under Review</t>
  </si>
  <si>
    <t>Manson Place Apartments</t>
  </si>
  <si>
    <t xml:space="preserve">Houston </t>
  </si>
  <si>
    <t>application submitted</t>
  </si>
  <si>
    <t>application submitted-no set aside noted</t>
  </si>
  <si>
    <t>NHTF Application - Under Review</t>
  </si>
  <si>
    <t>Reserve at Palestine</t>
  </si>
  <si>
    <t>Palestine</t>
  </si>
  <si>
    <t>Anderson</t>
  </si>
  <si>
    <t>Fiesta Trails</t>
  </si>
  <si>
    <t>San Antonio</t>
  </si>
  <si>
    <t>Bexar</t>
  </si>
  <si>
    <t>Magnolia Lofts</t>
  </si>
  <si>
    <t>Westheimer Garden Villas</t>
  </si>
  <si>
    <t>Village at Perrin Beitel</t>
  </si>
  <si>
    <t>Uvalde Villas</t>
  </si>
  <si>
    <t>McAllen</t>
  </si>
  <si>
    <t>Hidalgo</t>
  </si>
  <si>
    <t xml:space="preserve">Harris </t>
  </si>
  <si>
    <t>Westwind of Dumas</t>
  </si>
  <si>
    <t>Dumas</t>
  </si>
  <si>
    <t>Moore</t>
  </si>
  <si>
    <t>Travis</t>
  </si>
  <si>
    <t>San Angelo Crossing</t>
  </si>
  <si>
    <t>San Angelo</t>
  </si>
  <si>
    <t>Marshall Crossing</t>
  </si>
  <si>
    <t>Longview</t>
  </si>
  <si>
    <t>Gregg</t>
  </si>
  <si>
    <t>Avanti Legacy Violet Parc</t>
  </si>
  <si>
    <t xml:space="preserve">New Construction </t>
  </si>
  <si>
    <t xml:space="preserve">3300 Caroline </t>
  </si>
  <si>
    <t xml:space="preserve">Supportive Housing </t>
  </si>
  <si>
    <t xml:space="preserve">application submitted </t>
  </si>
  <si>
    <t>The Ponderosa</t>
  </si>
  <si>
    <t>Paris View Apartments</t>
  </si>
  <si>
    <t>Fairways at Westwood</t>
  </si>
  <si>
    <t>Lavaca Bay Apartments</t>
  </si>
  <si>
    <t>Pinehurst Villas</t>
  </si>
  <si>
    <t>Austin</t>
  </si>
  <si>
    <t>Alice</t>
  </si>
  <si>
    <t>Paris</t>
  </si>
  <si>
    <t>Port Lavaca</t>
  </si>
  <si>
    <t>Pinehurst</t>
  </si>
  <si>
    <t>Jim Wells</t>
  </si>
  <si>
    <t>Lamar</t>
  </si>
  <si>
    <t>Calhoun</t>
  </si>
  <si>
    <t>Orange</t>
  </si>
  <si>
    <t xml:space="preserve">            The Lancaster</t>
  </si>
  <si>
    <t>Campanile on Minimax</t>
  </si>
  <si>
    <t>Saison North</t>
  </si>
  <si>
    <t>June West</t>
  </si>
  <si>
    <t>Longview Crossing</t>
  </si>
  <si>
    <t>Marshall</t>
  </si>
  <si>
    <t>Tom Green</t>
  </si>
  <si>
    <t>Harrison</t>
  </si>
  <si>
    <t xml:space="preserve">see above </t>
  </si>
  <si>
    <t>4/01/202</t>
  </si>
  <si>
    <t>Covid Impact set aside</t>
  </si>
  <si>
    <t>HOME-application submitted</t>
  </si>
  <si>
    <t>NHTF-application submitted-no set aside noted</t>
  </si>
  <si>
    <t>application submitted -previously awarded 9% - applied for 2021 for mfdl</t>
  </si>
  <si>
    <t>Autumn Pointe Apartments</t>
  </si>
  <si>
    <t>Laredo</t>
  </si>
  <si>
    <t>Webb</t>
  </si>
  <si>
    <t xml:space="preserve">application submitted -previously awarded 9% </t>
  </si>
  <si>
    <t>applciation submitted - no set aside noted-previously awarded 9%</t>
  </si>
  <si>
    <t>Applicant selected General /soft repayment or COVID set aside-previously awarded 9% - Under review</t>
  </si>
  <si>
    <t>Application Under review- (both HOME and NHTF)-set aside not noted</t>
  </si>
  <si>
    <t>application under review--applicant prevously requested funding for 1.44 milion</t>
  </si>
  <si>
    <t xml:space="preserve">application under review </t>
  </si>
  <si>
    <t>2022-1 Multifamily Direct Loan Program - Application Log - April 8, 2022</t>
  </si>
  <si>
    <t>Application</t>
  </si>
  <si>
    <t>Application Link</t>
  </si>
  <si>
    <t>Hyperlink</t>
  </si>
  <si>
    <t>https://www.tdhca.state.tx.us/multifamily/docs/imaged/2022DLApps/22503.pdf</t>
  </si>
  <si>
    <t>https://www.tdhca.state.tx.us/multifamily/docs/imaged/2022DLApps/22506.pdf</t>
  </si>
  <si>
    <t>https://www.tdhca.state.tx.us/multifamily/docs/imaged/2022DLApps/22507.pdf</t>
  </si>
  <si>
    <t>https://www.tdhca.state.tx.us/multifamily/docs/imaged/2022DLApps/22520.pdf</t>
  </si>
  <si>
    <t>https://www.tdhca.state.tx.us/multifamily/docs/imaged/2022DLApps/22502.pdf</t>
  </si>
  <si>
    <t>https://www.tdhca.state.tx.us/multifamily/docs/imaged/2022DLApps/22501.pdf</t>
  </si>
  <si>
    <t>https://www.tdhca.state.tx.us/multifamily/docs/imaged/2022DLApps/22504.pdf</t>
  </si>
  <si>
    <t>https://www.tdhca.state.tx.us/multifamily/docs/imaged/2022DLApps/22505.pdf</t>
  </si>
  <si>
    <t>https://www.tdhca.state.tx.us/multifamily/docs/imaged/2022DLApps/22508.pdf</t>
  </si>
  <si>
    <t>https://www.tdhca.state.tx.us/multifamily/docs/imaged/2022DLApps/22509.pdf</t>
  </si>
  <si>
    <t>https://www.tdhca.state.tx.us/multifamily/docs/imaged/2022DLApps/22510.pdf</t>
  </si>
  <si>
    <t>https://www.tdhca.state.tx.us/multifamily/docs/imaged/2022DLApps/22512.pdf</t>
  </si>
  <si>
    <t>https://www.tdhca.state.tx.us/multifamily/docs/imaged/2022DLApps/22513.pdf</t>
  </si>
  <si>
    <t>https://www.tdhca.state.tx.us/multifamily/docs/imaged/2022DLApps/22514.pdf</t>
  </si>
  <si>
    <t>https://www.tdhca.state.tx.us/multifamily/docs/imaged/2022DLApps/22515.pdf</t>
  </si>
  <si>
    <t>https://www.tdhca.state.tx.us/multifamily/docs/imaged/2022DLApps/22516.pdf</t>
  </si>
  <si>
    <t>https://www.tdhca.state.tx.us/multifamily/docs/imaged/2022DLApps/22517.pdf</t>
  </si>
  <si>
    <t>https://www.tdhca.state.tx.us/multifamily/docs/imaged/2022DLApps/22518.pdf</t>
  </si>
  <si>
    <t>https://www.tdhca.state.tx.us/multifamily/docs/imaged/2022DLApps/22519.pdf</t>
  </si>
  <si>
    <t>https://www.tdhca.state.tx.us/multifamily/docs/imaged/2022DLApps/22500.pdf</t>
  </si>
  <si>
    <t>https://www.tdhca.state.tx.us/multifamily/docs/imaged/2022-4-TEBApps/22610.pdf</t>
  </si>
  <si>
    <t>https://www.tdhca.state.tx.us/multifamily/docs/imaged/2022-4-TEBApps/22609.pdf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</si>
</sst>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21" x14ac:knownFonts="1">
    <font>
      <sz val="11"/>
      <color theme="1"/>
      <name val="Calibri"/>
      <family val="2"/>
      <scheme val="minor"/>
    </font>
    <font>
      <sz val="11"/>
      <color theme="1"/>
      <name val="Calibri"/>
      <family val="2"/>
      <scheme val="minor"/>
    </font>
    <font>
      <b/>
      <sz val="12"/>
      <color theme="1"/>
      <name val="Calibri"/>
      <family val="2"/>
      <scheme val="minor"/>
    </font>
    <font>
      <b/>
      <i/>
      <sz val="12"/>
      <color indexed="8"/>
      <name val="Calibri"/>
      <family val="2"/>
    </font>
    <font>
      <b/>
      <sz val="12"/>
      <color indexed="8"/>
      <name val="Calibri"/>
      <family val="2"/>
    </font>
    <font>
      <sz val="12"/>
      <color theme="1"/>
      <name val="Calibri"/>
      <family val="2"/>
      <scheme val="minor"/>
    </font>
    <font>
      <sz val="9"/>
      <color theme="1"/>
      <name val="Calibri"/>
      <family val="2"/>
      <scheme val="minor"/>
    </font>
    <font>
      <i/>
      <sz val="9"/>
      <color theme="1"/>
      <name val="Calibri"/>
      <family val="2"/>
      <scheme val="minor"/>
    </font>
    <font>
      <sz val="11"/>
      <color theme="1"/>
      <name val="Garamond"/>
      <family val="1"/>
    </font>
    <font>
      <sz val="10"/>
      <color indexed="8"/>
      <name val="Arial"/>
      <family val="2"/>
    </font>
    <font>
      <b/>
      <sz val="12"/>
      <color indexed="8"/>
      <name val="Calibri"/>
      <family val="2"/>
      <scheme val="minor"/>
    </font>
    <font>
      <sz val="12"/>
      <color indexed="8"/>
      <name val="Calibri"/>
      <family val="2"/>
      <scheme val="minor"/>
    </font>
    <font>
      <sz val="12"/>
      <color theme="1"/>
      <name val="Garamond"/>
      <family val="1"/>
    </font>
    <font>
      <sz val="12"/>
      <color rgb="FFFF0000"/>
      <name val="Calibri"/>
      <family val="2"/>
      <scheme val="minor"/>
    </font>
    <font>
      <sz val="8"/>
      <color theme="1"/>
      <name val="Calibri"/>
      <family val="2"/>
      <scheme val="minor"/>
    </font>
    <font>
      <b/>
      <sz val="11"/>
      <color theme="1"/>
      <name val="Calibri"/>
      <family val="2"/>
      <scheme val="minor"/>
    </font>
    <font>
      <sz val="12"/>
      <name val="Calibri"/>
      <family val="2"/>
      <scheme val="minor"/>
    </font>
    <font>
      <sz val="11"/>
      <name val="Calibri"/>
      <family val="2"/>
      <scheme val="minor"/>
    </font>
    <font>
      <sz val="10"/>
      <color rgb="FF000000"/>
      <name val="Arial"/>
      <family val="2"/>
    </font>
    <font>
      <sz val="11"/>
      <color indexed="8"/>
      <name val="Calibri"/>
      <family val="2"/>
    </font>
    <font>
      <sz val="12"/>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4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22"/>
      </left>
      <right style="thin">
        <color indexed="22"/>
      </right>
      <top style="thin">
        <color indexed="22"/>
      </top>
      <bottom/>
      <diagonal/>
    </border>
    <border>
      <left style="thin">
        <color indexed="22"/>
      </left>
      <right/>
      <top style="thin">
        <color indexed="64"/>
      </top>
      <bottom style="thin">
        <color indexed="64"/>
      </bottom>
      <diagonal/>
    </border>
    <border>
      <left style="thin">
        <color indexed="22"/>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18" fillId="0" borderId="0"/>
  </cellStyleXfs>
  <cellXfs count="259">
    <xf numFmtId="0" fontId="0" fillId="0" borderId="0" xfId="0"/>
    <xf numFmtId="0" fontId="7"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6" fillId="2" borderId="1" xfId="0" applyFont="1" applyFill="1" applyBorder="1" applyAlignment="1">
      <alignment horizontal="left" vertical="center" wrapText="1"/>
    </xf>
    <xf numFmtId="164" fontId="0" fillId="2" borderId="1" xfId="0" applyNumberFormat="1" applyFont="1" applyFill="1" applyBorder="1"/>
    <xf numFmtId="0" fontId="8" fillId="0" borderId="0" xfId="0" applyFont="1"/>
    <xf numFmtId="0" fontId="5" fillId="0" borderId="0" xfId="0" applyFont="1" applyFill="1" applyBorder="1" applyAlignment="1">
      <alignment horizontal="left"/>
    </xf>
    <xf numFmtId="0" fontId="0" fillId="0" borderId="0" xfId="0" applyFont="1" applyFill="1" applyAlignment="1">
      <alignment wrapText="1"/>
    </xf>
    <xf numFmtId="0" fontId="0" fillId="0" borderId="2" xfId="0" applyFont="1" applyFill="1" applyBorder="1" applyAlignment="1">
      <alignment wrapText="1"/>
    </xf>
    <xf numFmtId="0" fontId="12" fillId="0" borderId="0" xfId="0" applyFont="1"/>
    <xf numFmtId="42" fontId="5" fillId="2" borderId="5" xfId="1" applyNumberFormat="1" applyFont="1" applyFill="1" applyBorder="1" applyAlignment="1">
      <alignment horizontal="center"/>
    </xf>
    <xf numFmtId="0" fontId="5" fillId="2" borderId="5" xfId="1" applyNumberFormat="1" applyFont="1" applyFill="1" applyBorder="1" applyAlignment="1">
      <alignment horizontal="center"/>
    </xf>
    <xf numFmtId="9" fontId="5" fillId="2" borderId="5" xfId="0" applyNumberFormat="1" applyFont="1" applyFill="1" applyBorder="1" applyAlignment="1">
      <alignment horizontal="center"/>
    </xf>
    <xf numFmtId="14" fontId="5" fillId="2" borderId="5" xfId="0" applyNumberFormat="1" applyFont="1" applyFill="1" applyBorder="1" applyAlignment="1">
      <alignment horizontal="center"/>
    </xf>
    <xf numFmtId="0" fontId="5" fillId="2" borderId="10" xfId="0" applyFont="1" applyFill="1" applyBorder="1" applyAlignment="1">
      <alignment horizontal="center"/>
    </xf>
    <xf numFmtId="42" fontId="5" fillId="2" borderId="10" xfId="1" applyNumberFormat="1" applyFont="1" applyFill="1" applyBorder="1" applyAlignment="1">
      <alignment horizontal="center"/>
    </xf>
    <xf numFmtId="0" fontId="5" fillId="2" borderId="10" xfId="1" applyNumberFormat="1" applyFont="1" applyFill="1" applyBorder="1" applyAlignment="1">
      <alignment horizontal="center"/>
    </xf>
    <xf numFmtId="9" fontId="5" fillId="2" borderId="10" xfId="0" applyNumberFormat="1" applyFont="1" applyFill="1" applyBorder="1" applyAlignment="1">
      <alignment horizontal="center"/>
    </xf>
    <xf numFmtId="165" fontId="2" fillId="0" borderId="14" xfId="1" applyNumberFormat="1" applyFont="1" applyFill="1" applyBorder="1" applyAlignment="1">
      <alignment vertical="top" wrapText="1"/>
    </xf>
    <xf numFmtId="0" fontId="2" fillId="0" borderId="14" xfId="0" applyFont="1" applyFill="1" applyBorder="1" applyAlignment="1">
      <alignment horizontal="center" vertical="top" wrapText="1"/>
    </xf>
    <xf numFmtId="3" fontId="2" fillId="0" borderId="14" xfId="0" applyNumberFormat="1"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vertical="top" wrapText="1"/>
    </xf>
    <xf numFmtId="0" fontId="2" fillId="0" borderId="12" xfId="0" applyFont="1" applyFill="1" applyBorder="1" applyAlignment="1">
      <alignment horizontal="right" vertical="top" wrapText="1"/>
    </xf>
    <xf numFmtId="0" fontId="13" fillId="0" borderId="16" xfId="0" applyFont="1" applyFill="1" applyBorder="1" applyAlignment="1"/>
    <xf numFmtId="0" fontId="0" fillId="0" borderId="0" xfId="0" applyFont="1"/>
    <xf numFmtId="165" fontId="0" fillId="0" borderId="0" xfId="0" applyNumberFormat="1" applyFont="1"/>
    <xf numFmtId="0" fontId="14" fillId="2" borderId="0" xfId="0" applyFont="1" applyFill="1" applyBorder="1" applyAlignment="1">
      <alignment horizontal="left" wrapText="1"/>
    </xf>
    <xf numFmtId="0" fontId="11" fillId="3" borderId="9" xfId="2" applyFont="1" applyFill="1" applyBorder="1" applyAlignment="1">
      <alignment horizontal="center" wrapText="1"/>
    </xf>
    <xf numFmtId="0" fontId="5" fillId="2" borderId="17" xfId="0" applyFont="1" applyFill="1" applyBorder="1" applyAlignment="1">
      <alignment horizontal="center"/>
    </xf>
    <xf numFmtId="0" fontId="5" fillId="2" borderId="18" xfId="0" applyFont="1" applyFill="1" applyBorder="1" applyAlignment="1">
      <alignment horizontal="center"/>
    </xf>
    <xf numFmtId="42" fontId="5" fillId="2" borderId="18" xfId="1" applyNumberFormat="1" applyFont="1" applyFill="1" applyBorder="1" applyAlignment="1">
      <alignment horizontal="center"/>
    </xf>
    <xf numFmtId="0" fontId="5" fillId="2" borderId="18" xfId="1" applyNumberFormat="1" applyFont="1" applyFill="1" applyBorder="1" applyAlignment="1">
      <alignment horizontal="center"/>
    </xf>
    <xf numFmtId="9" fontId="5" fillId="2" borderId="18" xfId="0" applyNumberFormat="1" applyFont="1" applyFill="1" applyBorder="1" applyAlignment="1">
      <alignment horizontal="center"/>
    </xf>
    <xf numFmtId="14" fontId="5" fillId="2" borderId="18" xfId="0" applyNumberFormat="1" applyFont="1" applyFill="1" applyBorder="1" applyAlignment="1">
      <alignment horizontal="center"/>
    </xf>
    <xf numFmtId="0" fontId="5" fillId="2" borderId="19" xfId="0" applyFont="1" applyFill="1" applyBorder="1" applyAlignment="1">
      <alignment horizontal="center"/>
    </xf>
    <xf numFmtId="165" fontId="2" fillId="0" borderId="11" xfId="1" applyNumberFormat="1" applyFont="1" applyFill="1" applyBorder="1" applyAlignment="1">
      <alignment vertical="top" wrapText="1"/>
    </xf>
    <xf numFmtId="3" fontId="2" fillId="0" borderId="12" xfId="0" applyNumberFormat="1" applyFont="1" applyFill="1" applyBorder="1" applyAlignment="1">
      <alignment horizontal="center" vertical="top" wrapText="1"/>
    </xf>
    <xf numFmtId="0" fontId="5" fillId="2" borderId="20" xfId="0" applyFont="1" applyFill="1" applyBorder="1" applyAlignment="1">
      <alignment horizontal="center"/>
    </xf>
    <xf numFmtId="0" fontId="5" fillId="2" borderId="21" xfId="0" applyFont="1" applyFill="1" applyBorder="1" applyAlignment="1">
      <alignment horizontal="center"/>
    </xf>
    <xf numFmtId="42" fontId="5" fillId="2" borderId="21" xfId="1" applyNumberFormat="1" applyFont="1" applyFill="1" applyBorder="1" applyAlignment="1">
      <alignment horizontal="center"/>
    </xf>
    <xf numFmtId="0" fontId="5" fillId="2" borderId="21" xfId="1" applyNumberFormat="1" applyFont="1" applyFill="1" applyBorder="1" applyAlignment="1">
      <alignment horizontal="center"/>
    </xf>
    <xf numFmtId="9" fontId="5" fillId="2" borderId="21" xfId="0" applyNumberFormat="1" applyFont="1" applyFill="1" applyBorder="1" applyAlignment="1">
      <alignment horizontal="center"/>
    </xf>
    <xf numFmtId="14" fontId="5" fillId="2" borderId="21" xfId="0" applyNumberFormat="1" applyFont="1" applyFill="1" applyBorder="1" applyAlignment="1">
      <alignment horizontal="center"/>
    </xf>
    <xf numFmtId="6" fontId="2" fillId="0" borderId="14" xfId="1" applyNumberFormat="1" applyFont="1" applyFill="1" applyBorder="1" applyAlignment="1">
      <alignment vertical="top" wrapText="1"/>
    </xf>
    <xf numFmtId="0" fontId="5" fillId="2" borderId="0" xfId="0" applyFont="1" applyFill="1" applyBorder="1" applyAlignment="1">
      <alignment horizontal="center"/>
    </xf>
    <xf numFmtId="0" fontId="5" fillId="2" borderId="22" xfId="0" applyFont="1" applyFill="1" applyBorder="1" applyAlignment="1">
      <alignment horizontal="center"/>
    </xf>
    <xf numFmtId="42" fontId="5" fillId="2" borderId="23" xfId="1" applyNumberFormat="1" applyFont="1" applyFill="1" applyBorder="1" applyAlignment="1">
      <alignment horizontal="center"/>
    </xf>
    <xf numFmtId="0" fontId="5" fillId="2" borderId="23" xfId="0" applyFont="1" applyFill="1" applyBorder="1" applyAlignment="1">
      <alignment horizontal="center"/>
    </xf>
    <xf numFmtId="9" fontId="5" fillId="2" borderId="0" xfId="0" applyNumberFormat="1" applyFont="1" applyFill="1" applyBorder="1" applyAlignment="1">
      <alignment horizontal="center"/>
    </xf>
    <xf numFmtId="0" fontId="5" fillId="0" borderId="4" xfId="0" applyFont="1" applyFill="1" applyBorder="1" applyAlignment="1">
      <alignment horizontal="left"/>
    </xf>
    <xf numFmtId="0" fontId="0" fillId="0" borderId="4" xfId="0" applyFont="1" applyFill="1" applyBorder="1" applyAlignment="1">
      <alignment wrapText="1"/>
    </xf>
    <xf numFmtId="0" fontId="11" fillId="3" borderId="5" xfId="2" applyFont="1" applyFill="1" applyBorder="1" applyAlignment="1">
      <alignment horizontal="center" wrapText="1"/>
    </xf>
    <xf numFmtId="0" fontId="5" fillId="0" borderId="5" xfId="0" applyFont="1" applyFill="1" applyBorder="1" applyAlignment="1">
      <alignment horizontal="center"/>
    </xf>
    <xf numFmtId="3" fontId="2" fillId="0" borderId="14" xfId="0" applyNumberFormat="1" applyFont="1" applyFill="1" applyBorder="1" applyAlignment="1">
      <alignment horizontal="center" vertical="top" wrapText="1"/>
    </xf>
    <xf numFmtId="165" fontId="0" fillId="0" borderId="4" xfId="0" applyNumberFormat="1" applyFont="1" applyFill="1" applyBorder="1" applyAlignment="1">
      <alignment horizontal="center" wrapText="1"/>
    </xf>
    <xf numFmtId="0" fontId="5" fillId="0" borderId="2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center"/>
    </xf>
    <xf numFmtId="42" fontId="5" fillId="2" borderId="0" xfId="1" applyNumberFormat="1" applyFont="1" applyFill="1" applyBorder="1" applyAlignment="1">
      <alignment horizontal="center"/>
    </xf>
    <xf numFmtId="0" fontId="5" fillId="2" borderId="0" xfId="1" applyNumberFormat="1" applyFont="1" applyFill="1" applyBorder="1" applyAlignment="1">
      <alignment horizontal="center"/>
    </xf>
    <xf numFmtId="14" fontId="5" fillId="2" borderId="0" xfId="0" applyNumberFormat="1" applyFont="1" applyFill="1" applyBorder="1" applyAlignment="1">
      <alignment horizontal="center"/>
    </xf>
    <xf numFmtId="0" fontId="5" fillId="2" borderId="0" xfId="0" applyFont="1" applyFill="1" applyBorder="1" applyAlignment="1">
      <alignment horizontal="center" wrapText="1"/>
    </xf>
    <xf numFmtId="44" fontId="8" fillId="0" borderId="0" xfId="0" quotePrefix="1" applyNumberFormat="1" applyFont="1" applyFill="1"/>
    <xf numFmtId="0" fontId="8" fillId="0" borderId="0" xfId="0" applyFont="1" applyFill="1"/>
    <xf numFmtId="44" fontId="2" fillId="0" borderId="11" xfId="0" applyNumberFormat="1" applyFont="1" applyFill="1" applyBorder="1" applyAlignment="1">
      <alignment horizontal="center" vertical="top" wrapText="1"/>
    </xf>
    <xf numFmtId="0" fontId="2" fillId="0" borderId="12" xfId="0" applyFont="1" applyFill="1" applyBorder="1" applyAlignment="1">
      <alignment horizontal="left" vertical="top"/>
    </xf>
    <xf numFmtId="0" fontId="0" fillId="0" borderId="4" xfId="0" applyFont="1" applyBorder="1"/>
    <xf numFmtId="165" fontId="0" fillId="0" borderId="4" xfId="0" applyNumberFormat="1" applyFont="1" applyBorder="1"/>
    <xf numFmtId="6" fontId="2" fillId="0" borderId="4" xfId="0" applyNumberFormat="1" applyFont="1" applyBorder="1"/>
    <xf numFmtId="0" fontId="15" fillId="0" borderId="0" xfId="0" applyFont="1" applyFill="1"/>
    <xf numFmtId="0" fontId="5" fillId="0" borderId="0" xfId="0" applyFont="1"/>
    <xf numFmtId="9" fontId="5" fillId="2" borderId="9" xfId="0" applyNumberFormat="1" applyFont="1" applyFill="1" applyBorder="1" applyAlignment="1">
      <alignment horizontal="center"/>
    </xf>
    <xf numFmtId="14" fontId="5" fillId="2" borderId="9" xfId="0" applyNumberFormat="1" applyFont="1" applyFill="1" applyBorder="1" applyAlignment="1">
      <alignment horizontal="center"/>
    </xf>
    <xf numFmtId="0" fontId="5" fillId="2" borderId="2" xfId="0" applyFont="1" applyFill="1" applyBorder="1" applyAlignment="1">
      <alignment horizontal="center"/>
    </xf>
    <xf numFmtId="0" fontId="2" fillId="0" borderId="11" xfId="0" applyFont="1" applyFill="1" applyBorder="1" applyAlignment="1">
      <alignment horizontal="center" vertical="top" wrapText="1"/>
    </xf>
    <xf numFmtId="0" fontId="5" fillId="0" borderId="13" xfId="0" applyFont="1" applyFill="1" applyBorder="1" applyAlignment="1">
      <alignment horizontal="center"/>
    </xf>
    <xf numFmtId="0" fontId="13" fillId="0" borderId="12" xfId="0" applyFont="1" applyFill="1" applyBorder="1" applyAlignment="1"/>
    <xf numFmtId="0" fontId="13" fillId="0" borderId="13" xfId="0" applyFont="1" applyFill="1" applyBorder="1" applyAlignment="1"/>
    <xf numFmtId="0" fontId="0" fillId="0" borderId="0" xfId="0" applyFont="1" applyFill="1" applyBorder="1" applyAlignment="1"/>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14" fontId="5" fillId="2" borderId="31" xfId="0" applyNumberFormat="1" applyFont="1" applyFill="1" applyBorder="1" applyAlignment="1">
      <alignment horizontal="center"/>
    </xf>
    <xf numFmtId="0" fontId="2" fillId="0" borderId="33" xfId="0" applyFont="1" applyFill="1" applyBorder="1" applyAlignment="1">
      <alignment horizontal="center" vertical="top" wrapText="1"/>
    </xf>
    <xf numFmtId="0" fontId="5" fillId="2" borderId="31" xfId="0" applyFont="1" applyFill="1" applyBorder="1" applyAlignment="1">
      <alignment horizontal="center"/>
    </xf>
    <xf numFmtId="0" fontId="5" fillId="0" borderId="2" xfId="0" applyFont="1" applyFill="1" applyBorder="1" applyAlignment="1">
      <alignment horizontal="center"/>
    </xf>
    <xf numFmtId="0" fontId="5" fillId="2" borderId="5" xfId="0" applyFont="1" applyFill="1" applyBorder="1" applyAlignment="1">
      <alignment horizontal="center"/>
    </xf>
    <xf numFmtId="0" fontId="5" fillId="0" borderId="34" xfId="0" applyFont="1" applyFill="1" applyBorder="1" applyAlignment="1">
      <alignment horizontal="center"/>
    </xf>
    <xf numFmtId="165" fontId="2" fillId="0" borderId="32" xfId="1" applyNumberFormat="1" applyFont="1" applyFill="1" applyBorder="1" applyAlignment="1">
      <alignment vertical="top" wrapText="1"/>
    </xf>
    <xf numFmtId="0" fontId="2" fillId="0" borderId="32" xfId="0" applyFont="1" applyFill="1" applyBorder="1" applyAlignment="1">
      <alignment horizontal="center" vertical="top" wrapText="1"/>
    </xf>
    <xf numFmtId="3" fontId="2" fillId="0" borderId="32" xfId="0" applyNumberFormat="1" applyFont="1" applyFill="1" applyBorder="1" applyAlignment="1">
      <alignment horizontal="center" wrapText="1"/>
    </xf>
    <xf numFmtId="0" fontId="2" fillId="0" borderId="37" xfId="0" applyFont="1" applyFill="1" applyBorder="1" applyAlignment="1">
      <alignment horizontal="center" wrapText="1"/>
    </xf>
    <xf numFmtId="42" fontId="16" fillId="2" borderId="5" xfId="1" applyNumberFormat="1" applyFont="1" applyFill="1" applyBorder="1" applyAlignment="1">
      <alignment horizontal="center"/>
    </xf>
    <xf numFmtId="0" fontId="16" fillId="0" borderId="5" xfId="0" applyFont="1" applyFill="1" applyBorder="1" applyAlignment="1">
      <alignment horizontal="center"/>
    </xf>
    <xf numFmtId="42" fontId="16" fillId="0" borderId="5" xfId="1" applyNumberFormat="1" applyFont="1" applyFill="1" applyBorder="1" applyAlignment="1">
      <alignment horizontal="center"/>
    </xf>
    <xf numFmtId="0" fontId="16" fillId="0" borderId="5" xfId="1" applyNumberFormat="1" applyFont="1" applyFill="1" applyBorder="1" applyAlignment="1">
      <alignment horizontal="center"/>
    </xf>
    <xf numFmtId="9" fontId="16" fillId="0" borderId="5" xfId="0" applyNumberFormat="1" applyFont="1" applyFill="1" applyBorder="1" applyAlignment="1">
      <alignment horizontal="center"/>
    </xf>
    <xf numFmtId="14" fontId="16" fillId="0" borderId="5" xfId="0" applyNumberFormat="1" applyFont="1" applyFill="1" applyBorder="1" applyAlignment="1">
      <alignment horizontal="center"/>
    </xf>
    <xf numFmtId="0" fontId="5" fillId="0" borderId="34" xfId="0" applyFont="1" applyFill="1" applyBorder="1" applyAlignment="1">
      <alignment horizontal="center"/>
    </xf>
    <xf numFmtId="0" fontId="16" fillId="3" borderId="5" xfId="0" applyFont="1" applyFill="1" applyBorder="1" applyAlignment="1">
      <alignment horizontal="center"/>
    </xf>
    <xf numFmtId="42" fontId="16" fillId="3" borderId="5" xfId="1" applyNumberFormat="1" applyFont="1" applyFill="1" applyBorder="1" applyAlignment="1">
      <alignment horizontal="center"/>
    </xf>
    <xf numFmtId="0" fontId="16" fillId="3" borderId="5" xfId="1" applyNumberFormat="1" applyFont="1" applyFill="1" applyBorder="1" applyAlignment="1">
      <alignment horizontal="center"/>
    </xf>
    <xf numFmtId="14" fontId="5" fillId="3" borderId="5" xfId="0" applyNumberFormat="1" applyFont="1" applyFill="1" applyBorder="1" applyAlignment="1">
      <alignment horizontal="center"/>
    </xf>
    <xf numFmtId="9" fontId="16" fillId="3" borderId="5" xfId="0" applyNumberFormat="1" applyFont="1" applyFill="1" applyBorder="1" applyAlignment="1">
      <alignment horizontal="center"/>
    </xf>
    <xf numFmtId="14" fontId="5" fillId="0" borderId="5" xfId="0" applyNumberFormat="1" applyFont="1" applyFill="1" applyBorder="1" applyAlignment="1">
      <alignment horizontal="center"/>
    </xf>
    <xf numFmtId="0" fontId="5" fillId="2" borderId="3" xfId="0" applyFont="1" applyFill="1" applyBorder="1" applyAlignment="1">
      <alignment horizontal="center"/>
    </xf>
    <xf numFmtId="0" fontId="2" fillId="0" borderId="37" xfId="0" applyFont="1" applyFill="1" applyBorder="1" applyAlignment="1">
      <alignment horizontal="center" vertical="top" wrapText="1"/>
    </xf>
    <xf numFmtId="0" fontId="5" fillId="2" borderId="24" xfId="0" applyFont="1" applyFill="1" applyBorder="1" applyAlignment="1">
      <alignment horizontal="center"/>
    </xf>
    <xf numFmtId="14" fontId="5" fillId="0" borderId="0" xfId="0" applyNumberFormat="1" applyFont="1" applyFill="1" applyBorder="1" applyAlignment="1">
      <alignment horizontal="center"/>
    </xf>
    <xf numFmtId="0" fontId="0" fillId="0" borderId="0" xfId="0" applyBorder="1" applyAlignment="1">
      <alignment horizontal="center" wrapText="1"/>
    </xf>
    <xf numFmtId="14" fontId="5" fillId="0" borderId="3" xfId="0" applyNumberFormat="1" applyFont="1" applyFill="1" applyBorder="1" applyAlignment="1">
      <alignment horizontal="center"/>
    </xf>
    <xf numFmtId="44" fontId="19" fillId="0" borderId="40" xfId="1" applyFont="1" applyFill="1" applyBorder="1" applyAlignment="1">
      <alignment horizontal="right" wrapText="1"/>
    </xf>
    <xf numFmtId="44" fontId="19" fillId="0" borderId="5" xfId="1" applyFont="1" applyFill="1" applyBorder="1" applyAlignment="1">
      <alignment horizontal="right" wrapText="1"/>
    </xf>
    <xf numFmtId="0" fontId="20" fillId="0" borderId="5" xfId="3" applyFont="1" applyFill="1" applyBorder="1" applyAlignment="1">
      <alignment wrapText="1"/>
    </xf>
    <xf numFmtId="0" fontId="20" fillId="0" borderId="21" xfId="3" applyFont="1" applyFill="1" applyBorder="1" applyAlignment="1">
      <alignment wrapText="1"/>
    </xf>
    <xf numFmtId="0" fontId="20" fillId="0" borderId="21" xfId="3" applyFont="1" applyFill="1" applyBorder="1" applyAlignment="1">
      <alignment horizontal="center" wrapText="1"/>
    </xf>
    <xf numFmtId="0" fontId="20" fillId="0" borderId="5" xfId="3" applyFont="1" applyFill="1" applyBorder="1" applyAlignment="1">
      <alignment horizontal="center" wrapText="1"/>
    </xf>
    <xf numFmtId="44" fontId="20" fillId="0" borderId="3" xfId="1" applyFont="1" applyFill="1" applyBorder="1" applyAlignment="1">
      <alignment horizontal="right" wrapText="1"/>
    </xf>
    <xf numFmtId="44" fontId="20" fillId="0" borderId="43" xfId="1" applyFont="1" applyFill="1" applyBorder="1" applyAlignment="1">
      <alignment horizontal="right" wrapText="1"/>
    </xf>
    <xf numFmtId="0" fontId="16" fillId="3" borderId="2" xfId="0" applyFont="1" applyFill="1" applyBorder="1" applyAlignment="1">
      <alignment horizontal="center"/>
    </xf>
    <xf numFmtId="9" fontId="16" fillId="3" borderId="21" xfId="0" applyNumberFormat="1" applyFont="1" applyFill="1" applyBorder="1" applyAlignment="1">
      <alignment horizontal="center"/>
    </xf>
    <xf numFmtId="14" fontId="16" fillId="3" borderId="21" xfId="0" applyNumberFormat="1" applyFont="1" applyFill="1" applyBorder="1" applyAlignment="1">
      <alignment horizontal="center"/>
    </xf>
    <xf numFmtId="0" fontId="19" fillId="3" borderId="5" xfId="3" applyFont="1" applyFill="1" applyBorder="1" applyAlignment="1">
      <alignment horizontal="center" wrapText="1"/>
    </xf>
    <xf numFmtId="44" fontId="19" fillId="3" borderId="5" xfId="1" applyFont="1" applyFill="1" applyBorder="1" applyAlignment="1">
      <alignment horizontal="center" wrapText="1"/>
    </xf>
    <xf numFmtId="0" fontId="2" fillId="0" borderId="0" xfId="0" applyFont="1" applyFill="1" applyBorder="1" applyAlignment="1">
      <alignment horizontal="center" wrapText="1"/>
    </xf>
    <xf numFmtId="0" fontId="13" fillId="0" borderId="0" xfId="0" applyFont="1" applyFill="1" applyBorder="1" applyAlignment="1"/>
    <xf numFmtId="3" fontId="2" fillId="0" borderId="32" xfId="0" applyNumberFormat="1" applyFont="1" applyFill="1" applyBorder="1" applyAlignment="1">
      <alignment horizontal="center" vertical="top" wrapText="1"/>
    </xf>
    <xf numFmtId="0" fontId="5" fillId="2" borderId="24" xfId="1" applyNumberFormat="1" applyFont="1" applyFill="1" applyBorder="1" applyAlignment="1">
      <alignment horizontal="center"/>
    </xf>
    <xf numFmtId="0" fontId="5" fillId="2" borderId="43" xfId="1" applyNumberFormat="1" applyFont="1" applyFill="1" applyBorder="1" applyAlignment="1">
      <alignment horizontal="center"/>
    </xf>
    <xf numFmtId="0" fontId="2" fillId="0" borderId="0" xfId="0" applyFont="1" applyFill="1" applyBorder="1" applyAlignment="1">
      <alignment horizontal="center" vertical="top" wrapText="1"/>
    </xf>
    <xf numFmtId="9" fontId="5" fillId="0" borderId="24" xfId="0" applyNumberFormat="1" applyFont="1" applyFill="1" applyBorder="1" applyAlignment="1">
      <alignment horizontal="center"/>
    </xf>
    <xf numFmtId="0" fontId="2" fillId="0" borderId="0" xfId="0" applyFont="1" applyFill="1" applyBorder="1" applyAlignment="1">
      <alignment horizontal="right" vertical="top" wrapText="1"/>
    </xf>
    <xf numFmtId="0" fontId="0" fillId="0" borderId="24" xfId="0" applyBorder="1"/>
    <xf numFmtId="0" fontId="0" fillId="0" borderId="43" xfId="0" applyBorder="1"/>
    <xf numFmtId="14" fontId="5" fillId="0" borderId="1" xfId="0" applyNumberFormat="1" applyFont="1" applyFill="1" applyBorder="1" applyAlignment="1">
      <alignment horizontal="center"/>
    </xf>
    <xf numFmtId="0" fontId="5" fillId="2" borderId="1" xfId="0" applyFont="1" applyFill="1" applyBorder="1" applyAlignment="1">
      <alignment horizontal="center" wrapText="1"/>
    </xf>
    <xf numFmtId="0" fontId="0" fillId="0" borderId="1" xfId="0" applyBorder="1" applyAlignment="1">
      <alignment horizontal="center" wrapText="1"/>
    </xf>
    <xf numFmtId="0" fontId="0" fillId="0" borderId="22" xfId="0" applyBorder="1" applyAlignment="1">
      <alignment horizontal="center" wrapText="1"/>
    </xf>
    <xf numFmtId="0" fontId="0" fillId="0" borderId="44" xfId="0" applyBorder="1" applyAlignment="1">
      <alignment horizontal="center" wrapText="1"/>
    </xf>
    <xf numFmtId="3" fontId="2" fillId="0" borderId="2" xfId="0" applyNumberFormat="1" applyFont="1" applyFill="1" applyBorder="1" applyAlignment="1">
      <alignment horizontal="center" wrapText="1"/>
    </xf>
    <xf numFmtId="0" fontId="2" fillId="0" borderId="13" xfId="0" applyFont="1" applyFill="1" applyBorder="1" applyAlignment="1">
      <alignment horizontal="right" vertical="top" wrapText="1"/>
    </xf>
    <xf numFmtId="0" fontId="5" fillId="3" borderId="19" xfId="0" applyFont="1" applyFill="1" applyBorder="1" applyAlignment="1">
      <alignment horizontal="center"/>
    </xf>
    <xf numFmtId="0" fontId="19" fillId="0" borderId="3" xfId="3" applyFont="1" applyFill="1" applyBorder="1" applyAlignment="1">
      <alignment horizontal="center" wrapText="1"/>
    </xf>
    <xf numFmtId="0" fontId="19" fillId="0" borderId="41" xfId="3" applyFont="1" applyFill="1" applyBorder="1" applyAlignment="1">
      <alignment horizontal="center" wrapText="1"/>
    </xf>
    <xf numFmtId="0" fontId="19" fillId="0" borderId="42" xfId="3" applyFont="1" applyFill="1" applyBorder="1" applyAlignment="1">
      <alignment horizontal="center" wrapText="1"/>
    </xf>
    <xf numFmtId="0" fontId="5" fillId="3" borderId="23" xfId="0" applyFont="1" applyFill="1" applyBorder="1" applyAlignment="1">
      <alignment horizontal="center"/>
    </xf>
    <xf numFmtId="0" fontId="5" fillId="3" borderId="22" xfId="0" applyFont="1" applyFill="1" applyBorder="1" applyAlignment="1">
      <alignment horizontal="center"/>
    </xf>
    <xf numFmtId="42" fontId="5" fillId="3" borderId="23" xfId="1" applyNumberFormat="1" applyFont="1" applyFill="1" applyBorder="1" applyAlignment="1">
      <alignment horizontal="center"/>
    </xf>
    <xf numFmtId="0" fontId="5" fillId="3" borderId="23" xfId="1" applyNumberFormat="1" applyFont="1" applyFill="1" applyBorder="1" applyAlignment="1">
      <alignment horizontal="center"/>
    </xf>
    <xf numFmtId="9" fontId="5" fillId="3" borderId="23" xfId="0" applyNumberFormat="1" applyFont="1" applyFill="1" applyBorder="1" applyAlignment="1">
      <alignment horizontal="center"/>
    </xf>
    <xf numFmtId="14" fontId="5" fillId="3" borderId="23" xfId="0" applyNumberFormat="1" applyFont="1" applyFill="1" applyBorder="1" applyAlignment="1">
      <alignment horizontal="center"/>
    </xf>
    <xf numFmtId="165" fontId="2" fillId="0" borderId="14" xfId="1" applyNumberFormat="1" applyFont="1" applyFill="1" applyBorder="1" applyAlignment="1">
      <alignment horizontal="right" vertical="top" wrapText="1"/>
    </xf>
    <xf numFmtId="0" fontId="20" fillId="0" borderId="3" xfId="3" applyFont="1" applyFill="1" applyBorder="1" applyAlignment="1">
      <alignment horizontal="center" wrapText="1"/>
    </xf>
    <xf numFmtId="0" fontId="20" fillId="0" borderId="43" xfId="3" applyFont="1" applyFill="1" applyBorder="1" applyAlignment="1">
      <alignment horizontal="center" wrapText="1"/>
    </xf>
    <xf numFmtId="9" fontId="5" fillId="0" borderId="5" xfId="0" applyNumberFormat="1" applyFont="1" applyFill="1" applyBorder="1" applyAlignment="1">
      <alignment horizontal="center"/>
    </xf>
    <xf numFmtId="9" fontId="5" fillId="0" borderId="23" xfId="0" applyNumberFormat="1" applyFont="1" applyFill="1" applyBorder="1" applyAlignment="1">
      <alignment horizontal="center"/>
    </xf>
    <xf numFmtId="0" fontId="0" fillId="0" borderId="0" xfId="0" applyFill="1"/>
    <xf numFmtId="9" fontId="13" fillId="0" borderId="5" xfId="0" applyNumberFormat="1" applyFont="1" applyFill="1" applyBorder="1" applyAlignment="1">
      <alignment horizontal="center"/>
    </xf>
    <xf numFmtId="0" fontId="16" fillId="0" borderId="2" xfId="0" applyFont="1" applyFill="1" applyBorder="1" applyAlignment="1">
      <alignment horizontal="center"/>
    </xf>
    <xf numFmtId="14" fontId="16" fillId="0" borderId="21" xfId="0" applyNumberFormat="1" applyFont="1" applyFill="1" applyBorder="1" applyAlignment="1">
      <alignment horizontal="center"/>
    </xf>
    <xf numFmtId="0" fontId="19" fillId="0" borderId="9" xfId="3" applyFont="1" applyFill="1" applyBorder="1" applyAlignment="1">
      <alignment horizontal="center" wrapText="1"/>
    </xf>
    <xf numFmtId="0" fontId="19" fillId="0" borderId="5" xfId="3" applyFont="1" applyFill="1" applyBorder="1" applyAlignment="1">
      <alignment horizontal="center" wrapText="1"/>
    </xf>
    <xf numFmtId="44" fontId="19" fillId="0" borderId="5" xfId="1" applyFont="1" applyFill="1" applyBorder="1" applyAlignment="1">
      <alignment horizontal="center" wrapText="1"/>
    </xf>
    <xf numFmtId="9" fontId="16" fillId="0" borderId="21" xfId="0" applyNumberFormat="1" applyFont="1" applyFill="1" applyBorder="1" applyAlignment="1">
      <alignment horizontal="center"/>
    </xf>
    <xf numFmtId="0" fontId="16" fillId="2" borderId="21" xfId="1" applyNumberFormat="1" applyFont="1" applyFill="1" applyBorder="1" applyAlignment="1">
      <alignment horizontal="center"/>
    </xf>
    <xf numFmtId="0" fontId="5" fillId="0" borderId="38" xfId="0" applyFont="1" applyFill="1" applyBorder="1" applyAlignment="1">
      <alignment horizontal="center"/>
    </xf>
    <xf numFmtId="0" fontId="5" fillId="0" borderId="23" xfId="0" applyFont="1" applyFill="1" applyBorder="1" applyAlignment="1">
      <alignment horizontal="center"/>
    </xf>
    <xf numFmtId="0" fontId="5" fillId="0" borderId="22" xfId="0" applyFont="1" applyFill="1" applyBorder="1" applyAlignment="1">
      <alignment horizontal="center"/>
    </xf>
    <xf numFmtId="42" fontId="5" fillId="0" borderId="23" xfId="1" applyNumberFormat="1" applyFont="1" applyFill="1" applyBorder="1" applyAlignment="1">
      <alignment horizontal="center"/>
    </xf>
    <xf numFmtId="0" fontId="5" fillId="0" borderId="23" xfId="1" applyNumberFormat="1" applyFont="1" applyFill="1" applyBorder="1" applyAlignment="1">
      <alignment horizontal="center"/>
    </xf>
    <xf numFmtId="14" fontId="5" fillId="0" borderId="23" xfId="0" applyNumberFormat="1" applyFont="1" applyFill="1" applyBorder="1" applyAlignment="1">
      <alignment horizontal="center"/>
    </xf>
    <xf numFmtId="0" fontId="11" fillId="3" borderId="24" xfId="2" applyFont="1" applyFill="1" applyBorder="1" applyAlignment="1">
      <alignment horizontal="center" wrapText="1"/>
    </xf>
    <xf numFmtId="0" fontId="5" fillId="0" borderId="6" xfId="0" applyFont="1" applyFill="1" applyBorder="1" applyAlignment="1">
      <alignment horizontal="center" wrapText="1"/>
    </xf>
    <xf numFmtId="0" fontId="0" fillId="0" borderId="7" xfId="0" applyFill="1" applyBorder="1" applyAlignment="1">
      <alignment horizontal="center" wrapText="1"/>
    </xf>
    <xf numFmtId="0" fontId="0" fillId="0" borderId="35" xfId="0" applyFill="1" applyBorder="1" applyAlignment="1">
      <alignment horizontal="center" wrapText="1"/>
    </xf>
    <xf numFmtId="0" fontId="16" fillId="0" borderId="3" xfId="0" applyFont="1" applyFill="1" applyBorder="1" applyAlignment="1">
      <alignment horizontal="center" wrapText="1"/>
    </xf>
    <xf numFmtId="0" fontId="16" fillId="0" borderId="4" xfId="0" applyFont="1" applyFill="1" applyBorder="1" applyAlignment="1">
      <alignment horizontal="center" wrapTex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16" fillId="4" borderId="2" xfId="0" applyFont="1" applyFill="1" applyBorder="1" applyAlignment="1">
      <alignment horizontal="center" wrapText="1"/>
    </xf>
    <xf numFmtId="0" fontId="16" fillId="0" borderId="6" xfId="0" applyFont="1" applyFill="1" applyBorder="1" applyAlignment="1">
      <alignment horizontal="center" wrapText="1"/>
    </xf>
    <xf numFmtId="0" fontId="17" fillId="0" borderId="7" xfId="0" applyFont="1" applyFill="1" applyBorder="1" applyAlignment="1">
      <alignment horizontal="center" wrapText="1"/>
    </xf>
    <xf numFmtId="0" fontId="17" fillId="0" borderId="35" xfId="0" applyFont="1" applyFill="1" applyBorder="1" applyAlignment="1">
      <alignment horizontal="center" wrapText="1"/>
    </xf>
    <xf numFmtId="0" fontId="16" fillId="0" borderId="2" xfId="0" applyFont="1" applyFill="1" applyBorder="1" applyAlignment="1">
      <alignment horizontal="center" wrapText="1"/>
    </xf>
    <xf numFmtId="0" fontId="16" fillId="0" borderId="5" xfId="0" applyFont="1" applyFill="1" applyBorder="1" applyAlignment="1">
      <alignment horizontal="center" wrapText="1"/>
    </xf>
    <xf numFmtId="0" fontId="17" fillId="0" borderId="5" xfId="0" applyFont="1" applyFill="1" applyBorder="1" applyAlignment="1">
      <alignment horizontal="center" wrapText="1"/>
    </xf>
    <xf numFmtId="0" fontId="16" fillId="0" borderId="24" xfId="0" applyFont="1" applyFill="1" applyBorder="1" applyAlignment="1">
      <alignment horizontal="center" wrapText="1"/>
    </xf>
    <xf numFmtId="0" fontId="17" fillId="0" borderId="0" xfId="0" applyFont="1" applyFill="1" applyBorder="1" applyAlignment="1">
      <alignment horizontal="center" wrapText="1"/>
    </xf>
    <xf numFmtId="0" fontId="17" fillId="0" borderId="39" xfId="0" applyFont="1" applyFill="1" applyBorder="1" applyAlignment="1">
      <alignment horizontal="center" wrapText="1"/>
    </xf>
    <xf numFmtId="0" fontId="16" fillId="3" borderId="5" xfId="0" applyFont="1" applyFill="1" applyBorder="1" applyAlignment="1">
      <alignment horizontal="center" wrapText="1"/>
    </xf>
    <xf numFmtId="0" fontId="17" fillId="3" borderId="5" xfId="0" applyFont="1" applyFill="1" applyBorder="1" applyAlignment="1">
      <alignment horizontal="center" wrapText="1"/>
    </xf>
    <xf numFmtId="0" fontId="12" fillId="0" borderId="0" xfId="0" applyFont="1" applyAlignment="1">
      <alignment wrapText="1"/>
    </xf>
    <xf numFmtId="0" fontId="2" fillId="0" borderId="11" xfId="0" applyFont="1" applyFill="1" applyBorder="1" applyAlignment="1">
      <alignment horizontal="center" vertical="top"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0" fillId="0" borderId="3" xfId="0" applyFont="1" applyFill="1" applyBorder="1" applyAlignment="1"/>
    <xf numFmtId="0" fontId="0" fillId="0" borderId="4" xfId="0" applyFont="1" applyFill="1" applyBorder="1" applyAlignment="1"/>
    <xf numFmtId="0" fontId="0" fillId="0" borderId="2" xfId="0" applyFont="1" applyFill="1" applyBorder="1" applyAlignment="1"/>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13" fillId="0" borderId="12" xfId="0" applyFont="1" applyFill="1" applyBorder="1" applyAlignment="1"/>
    <xf numFmtId="0" fontId="13" fillId="0" borderId="13" xfId="0" applyFont="1" applyFill="1" applyBorder="1" applyAlignment="1"/>
    <xf numFmtId="0" fontId="5" fillId="2" borderId="0" xfId="0" applyFont="1" applyFill="1" applyBorder="1" applyAlignment="1">
      <alignment horizontal="left"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8" xfId="0" applyFont="1" applyFill="1" applyBorder="1" applyAlignment="1">
      <alignment horizontal="center" wrapText="1"/>
    </xf>
    <xf numFmtId="0" fontId="2" fillId="0" borderId="37" xfId="0" applyFont="1" applyFill="1" applyBorder="1" applyAlignment="1">
      <alignment horizontal="center" vertical="top" wrapText="1"/>
    </xf>
    <xf numFmtId="0" fontId="5" fillId="0" borderId="33" xfId="0" applyFont="1" applyFill="1" applyBorder="1" applyAlignment="1">
      <alignment horizontal="center"/>
    </xf>
    <xf numFmtId="0" fontId="5" fillId="0" borderId="34" xfId="0" applyFont="1" applyFill="1" applyBorder="1" applyAlignment="1">
      <alignment horizontal="center"/>
    </xf>
    <xf numFmtId="0" fontId="13" fillId="0" borderId="0" xfId="0" applyFont="1" applyFill="1" applyBorder="1" applyAlignment="1"/>
    <xf numFmtId="0" fontId="16" fillId="2" borderId="5" xfId="0" applyFont="1" applyFill="1" applyBorder="1" applyAlignment="1">
      <alignment horizontal="center" wrapText="1"/>
    </xf>
    <xf numFmtId="0" fontId="17" fillId="0" borderId="5" xfId="0" applyFont="1" applyBorder="1" applyAlignment="1">
      <alignment horizontal="center" wrapText="1"/>
    </xf>
    <xf numFmtId="0" fontId="16" fillId="2" borderId="3" xfId="0" applyFont="1" applyFill="1" applyBorder="1" applyAlignment="1">
      <alignment horizontal="center" wrapText="1"/>
    </xf>
    <xf numFmtId="0" fontId="16" fillId="2" borderId="4" xfId="0" applyFont="1" applyFill="1" applyBorder="1" applyAlignment="1">
      <alignment horizontal="center" wrapText="1"/>
    </xf>
    <xf numFmtId="0" fontId="16" fillId="2" borderId="28" xfId="0" applyFont="1" applyFill="1" applyBorder="1" applyAlignment="1">
      <alignment horizontal="center" wrapText="1"/>
    </xf>
    <xf numFmtId="0" fontId="5" fillId="2" borderId="6" xfId="0" applyFont="1" applyFill="1" applyBorder="1" applyAlignment="1">
      <alignment horizontal="center" wrapText="1"/>
    </xf>
    <xf numFmtId="0" fontId="0" fillId="0" borderId="7" xfId="0" applyBorder="1" applyAlignment="1">
      <alignment horizontal="center" wrapText="1"/>
    </xf>
    <xf numFmtId="0" fontId="0" fillId="0" borderId="35" xfId="0" applyBorder="1" applyAlignment="1">
      <alignment horizontal="center" wrapText="1"/>
    </xf>
    <xf numFmtId="0" fontId="0" fillId="0" borderId="7" xfId="0" applyBorder="1" applyAlignment="1"/>
    <xf numFmtId="0" fontId="0" fillId="0" borderId="35" xfId="0" applyBorder="1" applyAlignment="1"/>
    <xf numFmtId="0" fontId="5" fillId="2" borderId="29" xfId="0" applyFont="1" applyFill="1" applyBorder="1" applyAlignment="1">
      <alignment horizontal="center" wrapText="1"/>
    </xf>
    <xf numFmtId="0" fontId="0" fillId="0" borderId="30" xfId="0" applyBorder="1" applyAlignment="1">
      <alignment horizontal="center" wrapText="1"/>
    </xf>
    <xf numFmtId="0" fontId="0" fillId="0" borderId="36" xfId="0" applyBorder="1" applyAlignment="1">
      <alignment horizontal="center" wrapText="1"/>
    </xf>
    <xf numFmtId="0" fontId="0" fillId="0" borderId="0" xfId="0" applyFont="1" applyAlignment="1"/>
    <xf numFmtId="0" fontId="2" fillId="0" borderId="0" xfId="0" applyFont="1" applyFill="1" applyAlignment="1">
      <alignment horizontal="center" wrapText="1"/>
    </xf>
    <xf numFmtId="0" fontId="0" fillId="0" borderId="0" xfId="0" applyFont="1" applyFill="1" applyAlignment="1"/>
    <xf numFmtId="0" fontId="5" fillId="0" borderId="0" xfId="0" applyFont="1" applyFill="1" applyAlignment="1"/>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10" fillId="0" borderId="1" xfId="2" applyFont="1" applyFill="1" applyBorder="1" applyAlignment="1">
      <alignment horizontal="left" wrapText="1"/>
    </xf>
    <xf numFmtId="0" fontId="0" fillId="0" borderId="1" xfId="0" applyFont="1" applyFill="1" applyBorder="1" applyAlignment="1">
      <alignment horizontal="left" wrapText="1"/>
    </xf>
    <xf numFmtId="165" fontId="0" fillId="0" borderId="0" xfId="0" applyNumberFormat="1" applyFont="1" applyFill="1" applyBorder="1" applyAlignment="1">
      <alignment horizontal="center" wrapText="1"/>
    </xf>
    <xf numFmtId="0" fontId="0" fillId="0" borderId="0" xfId="0" applyFont="1" applyFill="1" applyBorder="1" applyAlignment="1"/>
    <xf numFmtId="6" fontId="2" fillId="0" borderId="3" xfId="0" applyNumberFormat="1" applyFont="1" applyFill="1" applyBorder="1" applyAlignment="1"/>
    <xf numFmtId="0" fontId="2" fillId="0" borderId="2" xfId="0" applyFont="1" applyFill="1" applyBorder="1" applyAlignment="1"/>
    <xf numFmtId="0" fontId="13" fillId="0" borderId="33" xfId="0" applyFont="1" applyFill="1" applyBorder="1" applyAlignment="1"/>
    <xf numFmtId="0" fontId="13" fillId="0" borderId="34" xfId="0" applyFont="1" applyFill="1" applyBorder="1" applyAlignment="1"/>
    <xf numFmtId="0" fontId="13" fillId="0" borderId="15" xfId="0" applyFont="1" applyFill="1" applyBorder="1" applyAlignment="1"/>
    <xf numFmtId="0" fontId="10" fillId="0" borderId="4" xfId="2" applyFont="1" applyFill="1" applyBorder="1" applyAlignment="1">
      <alignment horizontal="left"/>
    </xf>
    <xf numFmtId="0" fontId="0" fillId="0" borderId="4" xfId="0" applyFont="1" applyFill="1" applyBorder="1" applyAlignment="1">
      <alignment horizontal="left"/>
    </xf>
    <xf numFmtId="0" fontId="0" fillId="0" borderId="4" xfId="0" applyBorder="1" applyAlignment="1"/>
    <xf numFmtId="0" fontId="12" fillId="0" borderId="24" xfId="0" applyFont="1" applyBorder="1" applyAlignment="1">
      <alignment wrapText="1"/>
    </xf>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0" fontId="5" fillId="2" borderId="27" xfId="0" applyFont="1" applyFill="1" applyBorder="1" applyAlignment="1">
      <alignment horizont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8" xfId="0" applyFont="1" applyFill="1" applyBorder="1" applyAlignment="1">
      <alignment horizontal="center"/>
    </xf>
    <xf numFmtId="0" fontId="0" fillId="0" borderId="4" xfId="0" applyBorder="1" applyAlignment="1">
      <alignment horizontal="center" wrapText="1"/>
    </xf>
    <xf numFmtId="0" fontId="0" fillId="0" borderId="28" xfId="0" applyBorder="1" applyAlignment="1">
      <alignment horizontal="center" wrapText="1"/>
    </xf>
  </cellXfs>
  <cellStyles count="4">
    <cellStyle name="Currency" xfId="1" builtinId="4"/>
    <cellStyle name="Normal" xfId="0" builtinId="0"/>
    <cellStyle name="Normal_ActivePending" xfId="3"/>
    <cellStyle name="Normal_Sheet1_1"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699" y="57149"/>
          <a:ext cx="150971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tabSelected="1" view="pageBreakPreview" topLeftCell="A43" zoomScale="70" zoomScaleNormal="80" zoomScaleSheetLayoutView="70" workbookViewId="0">
      <selection activeCell="Q54" sqref="Q54"/>
    </sheetView>
  </sheetViews>
  <sheetFormatPr defaultRowHeight="15" x14ac:dyDescent="0.25"/>
  <cols>
    <col min="1" max="1" width="9.85546875" bestFit="1" customWidth="1"/>
    <col min="2" max="2" width="35" bestFit="1" customWidth="1"/>
    <col min="3" max="3" width="15.42578125" bestFit="1" customWidth="1"/>
    <col min="4" max="4" width="17.140625" bestFit="1" customWidth="1"/>
    <col min="5" max="5" width="7.85546875" customWidth="1"/>
    <col min="6" max="6" width="21.5703125" customWidth="1"/>
    <col min="7" max="7" width="21.140625" bestFit="1" customWidth="1"/>
    <col min="8" max="8" width="24" customWidth="1"/>
    <col min="9" max="9" width="7" customWidth="1"/>
    <col min="10" max="10" width="10.7109375" customWidth="1"/>
    <col min="11" max="11" width="17.42578125" bestFit="1" customWidth="1"/>
    <col min="12" max="13" width="11.7109375" customWidth="1"/>
    <col min="14" max="14" width="6.42578125" customWidth="1"/>
    <col min="15" max="15" width="4.140625" customWidth="1"/>
    <col min="16" max="16" width="15.5703125" customWidth="1"/>
    <col min="17" max="17" width="77.42578125" bestFit="1" customWidth="1"/>
  </cols>
  <sheetData>
    <row r="1" spans="1:24" ht="116.25" customHeight="1" x14ac:dyDescent="0.25">
      <c r="A1" s="229"/>
      <c r="B1" s="229"/>
      <c r="C1" s="229"/>
      <c r="D1" s="229"/>
      <c r="E1" s="229"/>
      <c r="F1" s="229"/>
      <c r="G1" s="229"/>
      <c r="H1" s="229"/>
      <c r="I1" s="229"/>
      <c r="J1" s="229"/>
      <c r="K1" s="229"/>
      <c r="L1" s="229"/>
      <c r="M1" s="229"/>
      <c r="N1" s="229"/>
      <c r="O1" s="229"/>
      <c r="P1" s="229"/>
    </row>
    <row r="2" spans="1:24" ht="18" customHeight="1" x14ac:dyDescent="0.25">
      <c r="A2" s="230" t="s">
        <v>153</v>
      </c>
      <c r="B2" s="230"/>
      <c r="C2" s="230"/>
      <c r="D2" s="230"/>
      <c r="E2" s="230"/>
      <c r="F2" s="230"/>
      <c r="G2" s="230"/>
      <c r="H2" s="230"/>
      <c r="I2" s="230"/>
      <c r="J2" s="230"/>
      <c r="K2" s="230"/>
      <c r="L2" s="231"/>
      <c r="M2" s="231"/>
      <c r="N2" s="231"/>
      <c r="O2" s="231"/>
      <c r="P2" s="231"/>
    </row>
    <row r="3" spans="1:24" ht="13.5" customHeight="1" x14ac:dyDescent="0.25">
      <c r="A3" s="230" t="s">
        <v>26</v>
      </c>
      <c r="B3" s="230"/>
      <c r="C3" s="230"/>
      <c r="D3" s="230"/>
      <c r="E3" s="230"/>
      <c r="F3" s="230"/>
      <c r="G3" s="230"/>
      <c r="H3" s="230"/>
      <c r="I3" s="230"/>
      <c r="J3" s="230"/>
      <c r="K3" s="230"/>
      <c r="L3" s="232"/>
      <c r="M3" s="232"/>
      <c r="N3" s="232"/>
      <c r="O3" s="232"/>
      <c r="P3" s="232"/>
    </row>
    <row r="4" spans="1:24" ht="60" customHeight="1" x14ac:dyDescent="0.25">
      <c r="A4" s="233" t="s">
        <v>27</v>
      </c>
      <c r="B4" s="233"/>
      <c r="C4" s="233"/>
      <c r="D4" s="233"/>
      <c r="E4" s="233"/>
      <c r="F4" s="233"/>
      <c r="G4" s="233"/>
      <c r="H4" s="233"/>
      <c r="I4" s="233"/>
      <c r="J4" s="233"/>
      <c r="K4" s="233"/>
      <c r="L4" s="233"/>
      <c r="M4" s="229"/>
      <c r="N4" s="229"/>
      <c r="O4" s="229"/>
      <c r="P4" s="229"/>
    </row>
    <row r="5" spans="1:24" ht="18.75" customHeight="1" x14ac:dyDescent="0.25">
      <c r="A5" s="234"/>
      <c r="B5" s="235"/>
      <c r="C5" s="235"/>
      <c r="D5" s="235"/>
      <c r="E5" s="236"/>
      <c r="F5" s="236"/>
      <c r="G5" s="236"/>
      <c r="H5" s="236"/>
      <c r="I5" s="236"/>
      <c r="J5" s="236"/>
      <c r="K5" s="236"/>
      <c r="L5" s="236"/>
      <c r="M5" s="236"/>
      <c r="N5" s="236"/>
      <c r="O5" s="236"/>
      <c r="P5" s="236"/>
    </row>
    <row r="6" spans="1:24" s="5" customFormat="1" ht="14.25" customHeight="1" x14ac:dyDescent="0.25">
      <c r="A6" s="1"/>
      <c r="B6" s="2"/>
      <c r="C6" s="2"/>
      <c r="D6" s="2"/>
      <c r="E6" s="3"/>
      <c r="F6" s="3"/>
      <c r="G6" s="3"/>
      <c r="H6" s="3"/>
      <c r="I6" s="3"/>
      <c r="J6" s="3"/>
      <c r="K6" s="3"/>
      <c r="L6" s="237"/>
      <c r="M6" s="237"/>
      <c r="N6" s="237"/>
      <c r="O6" s="237"/>
      <c r="P6" s="4"/>
    </row>
    <row r="7" spans="1:24" s="5" customFormat="1" ht="33" customHeight="1" x14ac:dyDescent="0.25">
      <c r="A7" s="238" t="s">
        <v>28</v>
      </c>
      <c r="B7" s="238"/>
      <c r="C7" s="239"/>
      <c r="D7" s="6"/>
      <c r="E7" s="6"/>
      <c r="F7" s="6"/>
      <c r="G7" s="7"/>
      <c r="H7" s="240"/>
      <c r="I7" s="241"/>
      <c r="J7" s="79"/>
      <c r="K7" s="8"/>
      <c r="L7" s="196" t="s">
        <v>0</v>
      </c>
      <c r="M7" s="197"/>
      <c r="N7" s="198"/>
      <c r="O7" s="242"/>
      <c r="P7" s="243"/>
      <c r="Q7" s="63"/>
      <c r="R7" s="64"/>
    </row>
    <row r="8" spans="1:24" s="9" customFormat="1" ht="48" customHeight="1" thickBot="1" x14ac:dyDescent="0.3">
      <c r="A8" s="28" t="s">
        <v>1</v>
      </c>
      <c r="B8" s="28" t="s">
        <v>2</v>
      </c>
      <c r="C8" s="28" t="s">
        <v>3</v>
      </c>
      <c r="D8" s="28" t="s">
        <v>4</v>
      </c>
      <c r="E8" s="28" t="s">
        <v>5</v>
      </c>
      <c r="F8" s="28" t="s">
        <v>6</v>
      </c>
      <c r="G8" s="28" t="s">
        <v>7</v>
      </c>
      <c r="H8" s="28" t="s">
        <v>8</v>
      </c>
      <c r="I8" s="28" t="s">
        <v>9</v>
      </c>
      <c r="J8" s="28" t="s">
        <v>10</v>
      </c>
      <c r="K8" s="28" t="s">
        <v>11</v>
      </c>
      <c r="L8" s="199" t="s">
        <v>12</v>
      </c>
      <c r="M8" s="200"/>
      <c r="N8" s="200"/>
      <c r="O8" s="200"/>
      <c r="P8" s="201"/>
      <c r="Q8" s="250"/>
      <c r="R8" s="192"/>
      <c r="S8" s="192"/>
      <c r="T8" s="192"/>
      <c r="U8" s="192"/>
      <c r="V8" s="192"/>
      <c r="W8" s="192"/>
      <c r="X8" s="192"/>
    </row>
    <row r="9" spans="1:24" s="9" customFormat="1" ht="18" customHeight="1" x14ac:dyDescent="0.25">
      <c r="A9" s="29"/>
      <c r="B9" s="30"/>
      <c r="C9" s="30"/>
      <c r="D9" s="30"/>
      <c r="E9" s="30"/>
      <c r="F9" s="30"/>
      <c r="G9" s="31"/>
      <c r="H9" s="30"/>
      <c r="I9" s="32"/>
      <c r="J9" s="33"/>
      <c r="K9" s="34"/>
      <c r="L9" s="251"/>
      <c r="M9" s="252"/>
      <c r="N9" s="252"/>
      <c r="O9" s="252"/>
      <c r="P9" s="253"/>
    </row>
    <row r="10" spans="1:24" s="9" customFormat="1" ht="18" hidden="1" customHeight="1" x14ac:dyDescent="0.25">
      <c r="A10" s="35"/>
      <c r="B10" s="80"/>
      <c r="C10" s="80"/>
      <c r="D10" s="80"/>
      <c r="E10" s="80"/>
      <c r="F10" s="80"/>
      <c r="G10" s="10"/>
      <c r="H10" s="80"/>
      <c r="I10" s="11"/>
      <c r="J10" s="12"/>
      <c r="K10" s="13"/>
      <c r="L10" s="209"/>
      <c r="M10" s="210"/>
      <c r="N10" s="210"/>
      <c r="O10" s="210"/>
      <c r="P10" s="211"/>
    </row>
    <row r="11" spans="1:24" s="9" customFormat="1" ht="18" hidden="1" customHeight="1" x14ac:dyDescent="0.25">
      <c r="A11" s="35"/>
      <c r="B11" s="53"/>
      <c r="C11" s="80"/>
      <c r="D11" s="80"/>
      <c r="E11" s="80"/>
      <c r="F11" s="80"/>
      <c r="G11" s="10"/>
      <c r="H11" s="80"/>
      <c r="I11" s="11"/>
      <c r="J11" s="12"/>
      <c r="K11" s="13"/>
      <c r="L11" s="209"/>
      <c r="M11" s="210"/>
      <c r="N11" s="210"/>
      <c r="O11" s="210"/>
      <c r="P11" s="211"/>
    </row>
    <row r="12" spans="1:24" s="5" customFormat="1" ht="18" hidden="1" customHeight="1" x14ac:dyDescent="0.25">
      <c r="A12" s="35"/>
      <c r="B12" s="53"/>
      <c r="C12" s="80"/>
      <c r="D12" s="80"/>
      <c r="E12" s="80"/>
      <c r="F12" s="80"/>
      <c r="G12" s="10"/>
      <c r="H12" s="80"/>
      <c r="I12" s="11"/>
      <c r="J12" s="12"/>
      <c r="K12" s="13"/>
      <c r="L12" s="254"/>
      <c r="M12" s="255"/>
      <c r="N12" s="255"/>
      <c r="O12" s="255"/>
      <c r="P12" s="256"/>
    </row>
    <row r="13" spans="1:24" s="5" customFormat="1" ht="18" hidden="1" customHeight="1" x14ac:dyDescent="0.25">
      <c r="A13" s="35"/>
      <c r="B13" s="53"/>
      <c r="C13" s="80"/>
      <c r="D13" s="80"/>
      <c r="E13" s="80"/>
      <c r="F13" s="80"/>
      <c r="G13" s="10"/>
      <c r="H13" s="80"/>
      <c r="I13" s="11"/>
      <c r="J13" s="12"/>
      <c r="K13" s="13"/>
      <c r="L13" s="209"/>
      <c r="M13" s="257"/>
      <c r="N13" s="257"/>
      <c r="O13" s="257"/>
      <c r="P13" s="258"/>
    </row>
    <row r="14" spans="1:24" s="5" customFormat="1" ht="18" hidden="1" customHeight="1" x14ac:dyDescent="0.25">
      <c r="A14" s="35"/>
      <c r="B14" s="53"/>
      <c r="C14" s="87"/>
      <c r="D14" s="87"/>
      <c r="E14" s="87"/>
      <c r="F14" s="87"/>
      <c r="G14" s="10"/>
      <c r="H14" s="87"/>
      <c r="I14" s="11"/>
      <c r="J14" s="12"/>
      <c r="K14" s="13"/>
      <c r="L14" s="209"/>
      <c r="M14" s="210"/>
      <c r="N14" s="210"/>
      <c r="O14" s="210"/>
      <c r="P14" s="211"/>
    </row>
    <row r="15" spans="1:24" s="5" customFormat="1" ht="18" hidden="1" customHeight="1" x14ac:dyDescent="0.25">
      <c r="A15" s="35"/>
      <c r="B15" s="80"/>
      <c r="C15" s="80"/>
      <c r="D15" s="80"/>
      <c r="E15" s="80"/>
      <c r="F15" s="80"/>
      <c r="G15" s="10"/>
      <c r="H15" s="80"/>
      <c r="I15" s="11"/>
      <c r="J15" s="12"/>
      <c r="K15" s="13"/>
      <c r="L15" s="209"/>
      <c r="M15" s="210"/>
      <c r="N15" s="210"/>
      <c r="O15" s="210"/>
      <c r="P15" s="211"/>
    </row>
    <row r="16" spans="1:24" s="5" customFormat="1" ht="18" hidden="1" customHeight="1" x14ac:dyDescent="0.25">
      <c r="A16" s="87"/>
      <c r="B16" s="74"/>
      <c r="C16" s="87"/>
      <c r="D16" s="87"/>
      <c r="E16" s="87"/>
      <c r="F16" s="74"/>
      <c r="G16" s="10"/>
      <c r="H16" s="87"/>
      <c r="I16" s="11"/>
      <c r="J16" s="12"/>
      <c r="K16" s="13"/>
      <c r="L16" s="221"/>
      <c r="M16" s="224"/>
      <c r="N16" s="224"/>
      <c r="O16" s="224"/>
      <c r="P16" s="225"/>
    </row>
    <row r="17" spans="1:17" s="5" customFormat="1" ht="18" hidden="1" customHeight="1" x14ac:dyDescent="0.25">
      <c r="A17" s="38"/>
      <c r="B17" s="39"/>
      <c r="C17" s="39"/>
      <c r="D17" s="39"/>
      <c r="E17" s="39"/>
      <c r="F17" s="39"/>
      <c r="G17" s="40"/>
      <c r="H17" s="39"/>
      <c r="I17" s="41"/>
      <c r="J17" s="42"/>
      <c r="K17" s="43"/>
      <c r="L17" s="209"/>
      <c r="M17" s="257"/>
      <c r="N17" s="257"/>
      <c r="O17" s="257"/>
      <c r="P17" s="258"/>
    </row>
    <row r="18" spans="1:17" s="5" customFormat="1" ht="18" hidden="1" customHeight="1" x14ac:dyDescent="0.25">
      <c r="A18" s="38"/>
      <c r="B18" s="39"/>
      <c r="C18" s="39"/>
      <c r="D18" s="39"/>
      <c r="E18" s="39"/>
      <c r="F18" s="39"/>
      <c r="G18" s="40"/>
      <c r="H18" s="39"/>
      <c r="I18" s="41"/>
      <c r="J18" s="42"/>
      <c r="K18" s="43"/>
      <c r="L18" s="209"/>
      <c r="M18" s="210"/>
      <c r="N18" s="210"/>
      <c r="O18" s="210"/>
      <c r="P18" s="211"/>
    </row>
    <row r="19" spans="1:17" s="5" customFormat="1" ht="18" hidden="1" customHeight="1" x14ac:dyDescent="0.25">
      <c r="A19" s="35"/>
      <c r="B19" s="53"/>
      <c r="C19" s="87"/>
      <c r="D19" s="87"/>
      <c r="E19" s="87"/>
      <c r="F19" s="87"/>
      <c r="G19" s="10"/>
      <c r="H19" s="87"/>
      <c r="I19" s="11"/>
      <c r="J19" s="12"/>
      <c r="K19" s="13"/>
      <c r="L19" s="209"/>
      <c r="M19" s="210"/>
      <c r="N19" s="210"/>
      <c r="O19" s="210"/>
      <c r="P19" s="211"/>
    </row>
    <row r="20" spans="1:17" s="5" customFormat="1" ht="18" hidden="1" customHeight="1" x14ac:dyDescent="0.25">
      <c r="A20" s="35"/>
      <c r="B20" s="53"/>
      <c r="C20" s="87"/>
      <c r="D20" s="87"/>
      <c r="E20" s="87"/>
      <c r="F20" s="87"/>
      <c r="G20" s="10"/>
      <c r="H20" s="87"/>
      <c r="I20" s="11"/>
      <c r="J20" s="12"/>
      <c r="K20" s="13"/>
      <c r="L20" s="209"/>
      <c r="M20" s="210"/>
      <c r="N20" s="210"/>
      <c r="O20" s="210"/>
      <c r="P20" s="211"/>
    </row>
    <row r="21" spans="1:17" s="5" customFormat="1" ht="18" hidden="1" customHeight="1" x14ac:dyDescent="0.25">
      <c r="A21" s="38"/>
      <c r="B21" s="56"/>
      <c r="C21" s="39"/>
      <c r="D21" s="39"/>
      <c r="E21" s="39"/>
      <c r="F21" s="39"/>
      <c r="G21" s="40"/>
      <c r="H21" s="39"/>
      <c r="I21" s="41"/>
      <c r="J21" s="42"/>
      <c r="K21" s="43"/>
      <c r="L21" s="209"/>
      <c r="M21" s="257"/>
      <c r="N21" s="257"/>
      <c r="O21" s="257"/>
      <c r="P21" s="258"/>
    </row>
    <row r="22" spans="1:17" s="5" customFormat="1" ht="18" hidden="1" customHeight="1" x14ac:dyDescent="0.25">
      <c r="A22" s="74"/>
      <c r="B22" s="86"/>
      <c r="C22" s="74"/>
      <c r="D22" s="46"/>
      <c r="E22" s="46"/>
      <c r="F22" s="46"/>
      <c r="G22" s="47"/>
      <c r="H22" s="48"/>
      <c r="I22" s="11"/>
      <c r="J22" s="72"/>
      <c r="K22" s="73"/>
      <c r="L22" s="221"/>
      <c r="M22" s="222"/>
      <c r="N22" s="222"/>
      <c r="O22" s="222"/>
      <c r="P22" s="223"/>
    </row>
    <row r="23" spans="1:17" s="5" customFormat="1" ht="18" hidden="1" customHeight="1" x14ac:dyDescent="0.25">
      <c r="A23" s="81"/>
      <c r="B23" s="82"/>
      <c r="C23" s="82"/>
      <c r="D23" s="82"/>
      <c r="E23" s="82"/>
      <c r="F23" s="82"/>
      <c r="G23" s="10"/>
      <c r="H23" s="82"/>
      <c r="I23" s="11"/>
      <c r="J23" s="72"/>
      <c r="K23" s="73"/>
      <c r="L23" s="221"/>
      <c r="M23" s="224"/>
      <c r="N23" s="224"/>
      <c r="O23" s="224"/>
      <c r="P23" s="225"/>
    </row>
    <row r="24" spans="1:17" s="5" customFormat="1" ht="18" hidden="1" customHeight="1" x14ac:dyDescent="0.25">
      <c r="A24" s="87"/>
      <c r="B24" s="53"/>
      <c r="C24" s="87"/>
      <c r="D24" s="87"/>
      <c r="E24" s="87"/>
      <c r="F24" s="87"/>
      <c r="G24" s="10"/>
      <c r="H24" s="87"/>
      <c r="I24" s="11"/>
      <c r="J24" s="12"/>
      <c r="K24" s="13"/>
      <c r="L24" s="221"/>
      <c r="M24" s="222"/>
      <c r="N24" s="222"/>
      <c r="O24" s="222"/>
      <c r="P24" s="223"/>
    </row>
    <row r="25" spans="1:17" s="5" customFormat="1" ht="18" hidden="1" customHeight="1" thickBot="1" x14ac:dyDescent="0.3">
      <c r="A25" s="85"/>
      <c r="B25" s="57"/>
      <c r="C25" s="14"/>
      <c r="D25" s="14"/>
      <c r="E25" s="85"/>
      <c r="F25" s="14"/>
      <c r="G25" s="15"/>
      <c r="H25" s="14"/>
      <c r="I25" s="16"/>
      <c r="J25" s="17"/>
      <c r="K25" s="83"/>
      <c r="L25" s="226"/>
      <c r="M25" s="227"/>
      <c r="N25" s="227"/>
      <c r="O25" s="227"/>
      <c r="P25" s="228"/>
    </row>
    <row r="26" spans="1:17" s="5" customFormat="1" ht="18" customHeight="1" thickBot="1" x14ac:dyDescent="0.3">
      <c r="A26" s="212" t="s">
        <v>17</v>
      </c>
      <c r="B26" s="213"/>
      <c r="C26" s="213"/>
      <c r="D26" s="213"/>
      <c r="E26" s="214"/>
      <c r="F26" s="88"/>
      <c r="G26" s="89">
        <f>SUM(G9:G25)</f>
        <v>0</v>
      </c>
      <c r="H26" s="90" t="s">
        <v>9</v>
      </c>
      <c r="I26" s="91">
        <f>SUM(I9:I25)</f>
        <v>0</v>
      </c>
      <c r="J26" s="92"/>
      <c r="K26" s="244"/>
      <c r="L26" s="244"/>
      <c r="M26" s="244"/>
      <c r="N26" s="244"/>
      <c r="O26" s="244"/>
      <c r="P26" s="245"/>
    </row>
    <row r="27" spans="1:17" s="5" customFormat="1" ht="16.5" thickBot="1" x14ac:dyDescent="0.3">
      <c r="A27" s="193" t="s">
        <v>18</v>
      </c>
      <c r="B27" s="194"/>
      <c r="C27" s="194"/>
      <c r="D27" s="194"/>
      <c r="E27" s="195"/>
      <c r="F27" s="76"/>
      <c r="G27" s="36">
        <f>SUM(G12+G13+G14+G11+G19+G20)</f>
        <v>0</v>
      </c>
      <c r="H27" s="22"/>
      <c r="I27" s="37"/>
      <c r="J27" s="84"/>
      <c r="K27" s="202"/>
      <c r="L27" s="202"/>
      <c r="M27" s="202"/>
      <c r="N27" s="202"/>
      <c r="O27" s="246"/>
      <c r="P27" s="203"/>
    </row>
    <row r="28" spans="1:17" s="9" customFormat="1" ht="19.5" customHeight="1" thickBot="1" x14ac:dyDescent="0.3">
      <c r="A28" s="193" t="s">
        <v>21</v>
      </c>
      <c r="B28" s="194"/>
      <c r="C28" s="194"/>
      <c r="D28" s="194"/>
      <c r="E28" s="195"/>
      <c r="F28" s="76"/>
      <c r="G28" s="44">
        <f>O7-G27</f>
        <v>0</v>
      </c>
      <c r="H28" s="65"/>
      <c r="I28" s="66"/>
      <c r="J28" s="23"/>
      <c r="K28" s="77"/>
      <c r="L28" s="77"/>
      <c r="M28" s="77"/>
      <c r="N28" s="77"/>
      <c r="O28" s="77"/>
      <c r="P28" s="24"/>
    </row>
    <row r="29" spans="1:17" s="9" customFormat="1" ht="19.5" customHeight="1" x14ac:dyDescent="0.25">
      <c r="A29" s="25"/>
      <c r="B29" s="25"/>
      <c r="C29" s="25"/>
      <c r="D29" s="25"/>
      <c r="E29" s="25"/>
      <c r="F29" s="25"/>
      <c r="G29" s="26"/>
      <c r="H29" s="25"/>
      <c r="I29" s="25"/>
      <c r="J29" s="25"/>
      <c r="K29" s="25"/>
      <c r="L29" s="27"/>
      <c r="M29" s="25"/>
      <c r="N29" s="25"/>
      <c r="O29" s="25"/>
      <c r="P29" s="25"/>
    </row>
    <row r="30" spans="1:17" s="5" customFormat="1" ht="15.75" x14ac:dyDescent="0.25">
      <c r="A30" s="247" t="s">
        <v>29</v>
      </c>
      <c r="B30" s="247"/>
      <c r="C30" s="248"/>
      <c r="D30" s="50"/>
      <c r="E30" s="50"/>
      <c r="F30" s="50"/>
      <c r="G30" s="51"/>
      <c r="H30" s="55"/>
      <c r="I30" s="197"/>
      <c r="J30" s="249"/>
      <c r="K30" s="8"/>
      <c r="L30" s="196" t="s">
        <v>0</v>
      </c>
      <c r="M30" s="197"/>
      <c r="N30" s="198"/>
      <c r="O30" s="242">
        <f>16802481+8988653+5528841</f>
        <v>31319975</v>
      </c>
      <c r="P30" s="243"/>
    </row>
    <row r="31" spans="1:17" ht="48" customHeight="1" x14ac:dyDescent="0.25">
      <c r="A31" s="52" t="s">
        <v>1</v>
      </c>
      <c r="B31" s="52" t="s">
        <v>2</v>
      </c>
      <c r="C31" s="52" t="s">
        <v>3</v>
      </c>
      <c r="D31" s="52" t="s">
        <v>4</v>
      </c>
      <c r="E31" s="52" t="s">
        <v>5</v>
      </c>
      <c r="F31" s="52" t="s">
        <v>6</v>
      </c>
      <c r="G31" s="52" t="s">
        <v>7</v>
      </c>
      <c r="H31" s="52" t="s">
        <v>8</v>
      </c>
      <c r="I31" s="52" t="s">
        <v>9</v>
      </c>
      <c r="J31" s="52" t="s">
        <v>10</v>
      </c>
      <c r="K31" s="52" t="s">
        <v>11</v>
      </c>
      <c r="L31" s="199" t="s">
        <v>12</v>
      </c>
      <c r="M31" s="200"/>
      <c r="N31" s="200"/>
      <c r="O31" s="200"/>
      <c r="P31" s="201"/>
      <c r="Q31" s="172" t="s">
        <v>156</v>
      </c>
    </row>
    <row r="32" spans="1:17" ht="15.75" customHeight="1" x14ac:dyDescent="0.25">
      <c r="A32" s="35">
        <v>22610</v>
      </c>
      <c r="B32" s="53" t="s">
        <v>30</v>
      </c>
      <c r="C32" s="80" t="s">
        <v>13</v>
      </c>
      <c r="D32" s="80" t="s">
        <v>14</v>
      </c>
      <c r="E32" s="80">
        <v>3</v>
      </c>
      <c r="F32" s="80" t="s">
        <v>15</v>
      </c>
      <c r="G32" s="93">
        <v>3000000</v>
      </c>
      <c r="H32" s="80" t="s">
        <v>16</v>
      </c>
      <c r="I32" s="11">
        <v>240</v>
      </c>
      <c r="J32" s="42">
        <v>0.04</v>
      </c>
      <c r="K32" s="43">
        <v>44596</v>
      </c>
      <c r="L32" s="218" t="s">
        <v>88</v>
      </c>
      <c r="M32" s="219"/>
      <c r="N32" s="219"/>
      <c r="O32" s="219"/>
      <c r="P32" s="220"/>
      <c r="Q32" t="s">
        <v>177</v>
      </c>
    </row>
    <row r="33" spans="1:17" ht="15.75" customHeight="1" x14ac:dyDescent="0.25">
      <c r="A33" s="35">
        <v>22609</v>
      </c>
      <c r="B33" s="53" t="s">
        <v>31</v>
      </c>
      <c r="C33" s="80" t="s">
        <v>32</v>
      </c>
      <c r="D33" s="80" t="s">
        <v>33</v>
      </c>
      <c r="E33" s="80">
        <v>3</v>
      </c>
      <c r="F33" s="80" t="s">
        <v>15</v>
      </c>
      <c r="G33" s="10">
        <v>4000000</v>
      </c>
      <c r="H33" s="80" t="s">
        <v>16</v>
      </c>
      <c r="I33" s="11">
        <v>220</v>
      </c>
      <c r="J33" s="42">
        <v>0.04</v>
      </c>
      <c r="K33" s="43">
        <v>44568</v>
      </c>
      <c r="L33" s="209" t="s">
        <v>83</v>
      </c>
      <c r="M33" s="210"/>
      <c r="N33" s="210"/>
      <c r="O33" s="210"/>
      <c r="P33" s="211"/>
      <c r="Q33" t="s">
        <v>178</v>
      </c>
    </row>
    <row r="34" spans="1:17" ht="35.25" customHeight="1" x14ac:dyDescent="0.25">
      <c r="A34" s="53">
        <v>22172</v>
      </c>
      <c r="B34" s="53" t="s">
        <v>65</v>
      </c>
      <c r="C34" s="53" t="s">
        <v>39</v>
      </c>
      <c r="D34" s="53" t="s">
        <v>51</v>
      </c>
      <c r="E34" s="53">
        <v>1</v>
      </c>
      <c r="F34" s="94" t="s">
        <v>61</v>
      </c>
      <c r="G34" s="95">
        <v>2000000</v>
      </c>
      <c r="H34" s="94" t="s">
        <v>64</v>
      </c>
      <c r="I34" s="96">
        <v>40</v>
      </c>
      <c r="J34" s="155">
        <v>0.09</v>
      </c>
      <c r="K34" s="105">
        <v>44652</v>
      </c>
      <c r="L34" s="181" t="s">
        <v>141</v>
      </c>
      <c r="M34" s="182"/>
      <c r="N34" s="182"/>
      <c r="O34" s="182"/>
      <c r="P34" s="183"/>
      <c r="Q34" t="str">
        <f t="shared" ref="Q34:Q51" si="0">"https://www.tdhca.state.tx.us/multifamily/docs/imaged/2022-9-challenges/" &amp; A34 &amp; ".pdf"</f>
        <v>https://www.tdhca.state.tx.us/multifamily/docs/imaged/2022-9-challenges/22172.pdf</v>
      </c>
    </row>
    <row r="35" spans="1:17" ht="35.25" customHeight="1" x14ac:dyDescent="0.25">
      <c r="A35" s="94">
        <v>22204</v>
      </c>
      <c r="B35" s="94" t="s">
        <v>66</v>
      </c>
      <c r="C35" s="94" t="s">
        <v>40</v>
      </c>
      <c r="D35" s="94" t="s">
        <v>52</v>
      </c>
      <c r="E35" s="94">
        <v>11</v>
      </c>
      <c r="F35" s="94" t="s">
        <v>62</v>
      </c>
      <c r="G35" s="95">
        <v>1257000</v>
      </c>
      <c r="H35" s="94" t="s">
        <v>16</v>
      </c>
      <c r="I35" s="96">
        <v>60</v>
      </c>
      <c r="J35" s="97">
        <v>0.09</v>
      </c>
      <c r="K35" s="105">
        <v>44652</v>
      </c>
      <c r="L35" s="181" t="s">
        <v>141</v>
      </c>
      <c r="M35" s="182"/>
      <c r="N35" s="182"/>
      <c r="O35" s="182"/>
      <c r="P35" s="183"/>
      <c r="Q35" t="str">
        <f t="shared" si="0"/>
        <v>https://www.tdhca.state.tx.us/multifamily/docs/imaged/2022-9-challenges/22204.pdf</v>
      </c>
    </row>
    <row r="36" spans="1:17" ht="35.25" customHeight="1" x14ac:dyDescent="0.25">
      <c r="A36" s="94">
        <v>22211</v>
      </c>
      <c r="B36" s="94" t="s">
        <v>67</v>
      </c>
      <c r="C36" s="94" t="s">
        <v>41</v>
      </c>
      <c r="D36" s="94" t="s">
        <v>53</v>
      </c>
      <c r="E36" s="94">
        <v>10</v>
      </c>
      <c r="F36" s="94" t="s">
        <v>61</v>
      </c>
      <c r="G36" s="95">
        <f>1000000+1520000</f>
        <v>2520000</v>
      </c>
      <c r="H36" s="94" t="s">
        <v>16</v>
      </c>
      <c r="I36" s="96">
        <v>72</v>
      </c>
      <c r="J36" s="97">
        <v>0.09</v>
      </c>
      <c r="K36" s="105">
        <v>44652</v>
      </c>
      <c r="L36" s="181" t="s">
        <v>86</v>
      </c>
      <c r="M36" s="182"/>
      <c r="N36" s="182"/>
      <c r="O36" s="182"/>
      <c r="P36" s="183"/>
      <c r="Q36" t="str">
        <f t="shared" si="0"/>
        <v>https://www.tdhca.state.tx.us/multifamily/docs/imaged/2022-9-challenges/22211.pdf</v>
      </c>
    </row>
    <row r="37" spans="1:17" ht="35.25" customHeight="1" x14ac:dyDescent="0.25">
      <c r="A37" s="94">
        <v>22218</v>
      </c>
      <c r="B37" s="94" t="s">
        <v>68</v>
      </c>
      <c r="C37" s="94" t="s">
        <v>42</v>
      </c>
      <c r="D37" s="94" t="s">
        <v>46</v>
      </c>
      <c r="E37" s="94">
        <v>3</v>
      </c>
      <c r="F37" s="94" t="s">
        <v>61</v>
      </c>
      <c r="G37" s="95">
        <v>4000000</v>
      </c>
      <c r="H37" s="94" t="s">
        <v>64</v>
      </c>
      <c r="I37" s="96">
        <v>48</v>
      </c>
      <c r="J37" s="97">
        <v>0.09</v>
      </c>
      <c r="K37" s="105">
        <v>44652</v>
      </c>
      <c r="L37" s="181" t="s">
        <v>87</v>
      </c>
      <c r="M37" s="182"/>
      <c r="N37" s="182"/>
      <c r="O37" s="182"/>
      <c r="P37" s="183"/>
      <c r="Q37" t="str">
        <f t="shared" si="0"/>
        <v>https://www.tdhca.state.tx.us/multifamily/docs/imaged/2022-9-challenges/22218.pdf</v>
      </c>
    </row>
    <row r="38" spans="1:17" ht="35.25" customHeight="1" x14ac:dyDescent="0.25">
      <c r="A38" s="94">
        <v>22220</v>
      </c>
      <c r="B38" s="94" t="s">
        <v>69</v>
      </c>
      <c r="C38" s="94" t="s">
        <v>43</v>
      </c>
      <c r="D38" s="94" t="s">
        <v>54</v>
      </c>
      <c r="E38" s="94">
        <v>2</v>
      </c>
      <c r="F38" s="94" t="s">
        <v>61</v>
      </c>
      <c r="G38" s="95">
        <v>2649000</v>
      </c>
      <c r="H38" s="94" t="s">
        <v>16</v>
      </c>
      <c r="I38" s="96">
        <v>80</v>
      </c>
      <c r="J38" s="97">
        <v>0.09</v>
      </c>
      <c r="K38" s="105">
        <v>44652</v>
      </c>
      <c r="L38" s="181" t="s">
        <v>86</v>
      </c>
      <c r="M38" s="182"/>
      <c r="N38" s="182"/>
      <c r="O38" s="182"/>
      <c r="P38" s="183"/>
      <c r="Q38" t="str">
        <f t="shared" si="0"/>
        <v>https://www.tdhca.state.tx.us/multifamily/docs/imaged/2022-9-challenges/22220.pdf</v>
      </c>
    </row>
    <row r="39" spans="1:17" ht="35.25" customHeight="1" x14ac:dyDescent="0.25">
      <c r="A39" s="143">
        <v>22000</v>
      </c>
      <c r="B39" s="114" t="s">
        <v>130</v>
      </c>
      <c r="C39" s="114" t="s">
        <v>121</v>
      </c>
      <c r="D39" s="114" t="s">
        <v>105</v>
      </c>
      <c r="E39" s="153">
        <v>7</v>
      </c>
      <c r="F39" s="117" t="s">
        <v>61</v>
      </c>
      <c r="G39" s="118">
        <v>4000000</v>
      </c>
      <c r="H39" s="117" t="s">
        <v>35</v>
      </c>
      <c r="I39" s="117">
        <v>60</v>
      </c>
      <c r="J39" s="97">
        <v>0.09</v>
      </c>
      <c r="K39" s="105">
        <v>44652</v>
      </c>
      <c r="L39" s="181" t="s">
        <v>86</v>
      </c>
      <c r="M39" s="182"/>
      <c r="N39" s="182"/>
      <c r="O39" s="182"/>
      <c r="P39" s="183"/>
      <c r="Q39" t="str">
        <f t="shared" si="0"/>
        <v>https://www.tdhca.state.tx.us/multifamily/docs/imaged/2022-9-challenges/22000.pdf</v>
      </c>
    </row>
    <row r="40" spans="1:17" ht="35.25" customHeight="1" x14ac:dyDescent="0.25">
      <c r="A40" s="144">
        <v>22171</v>
      </c>
      <c r="B40" s="117" t="s">
        <v>116</v>
      </c>
      <c r="C40" s="114" t="s">
        <v>122</v>
      </c>
      <c r="D40" s="114" t="s">
        <v>126</v>
      </c>
      <c r="E40" s="153">
        <v>10</v>
      </c>
      <c r="F40" s="117" t="s">
        <v>61</v>
      </c>
      <c r="G40" s="118">
        <v>2350000</v>
      </c>
      <c r="H40" s="117" t="s">
        <v>16</v>
      </c>
      <c r="I40" s="117">
        <v>48</v>
      </c>
      <c r="J40" s="97">
        <v>0.09</v>
      </c>
      <c r="K40" s="105">
        <v>44652</v>
      </c>
      <c r="L40" s="181" t="s">
        <v>87</v>
      </c>
      <c r="M40" s="182"/>
      <c r="N40" s="182"/>
      <c r="O40" s="182"/>
      <c r="P40" s="183"/>
      <c r="Q40" t="str">
        <f t="shared" si="0"/>
        <v>https://www.tdhca.state.tx.us/multifamily/docs/imaged/2022-9-challenges/22171.pdf</v>
      </c>
    </row>
    <row r="41" spans="1:17" ht="35.25" customHeight="1" x14ac:dyDescent="0.25">
      <c r="A41" s="144">
        <v>22222</v>
      </c>
      <c r="B41" s="117" t="s">
        <v>117</v>
      </c>
      <c r="C41" s="114" t="s">
        <v>123</v>
      </c>
      <c r="D41" s="114" t="s">
        <v>127</v>
      </c>
      <c r="E41" s="153">
        <v>4</v>
      </c>
      <c r="F41" s="117" t="s">
        <v>61</v>
      </c>
      <c r="G41" s="118">
        <v>3850000</v>
      </c>
      <c r="H41" s="117" t="s">
        <v>16</v>
      </c>
      <c r="I41" s="117">
        <v>56</v>
      </c>
      <c r="J41" s="97">
        <v>0.09</v>
      </c>
      <c r="K41" s="105">
        <v>44652</v>
      </c>
      <c r="L41" s="181" t="s">
        <v>86</v>
      </c>
      <c r="M41" s="182"/>
      <c r="N41" s="182"/>
      <c r="O41" s="182"/>
      <c r="P41" s="183"/>
      <c r="Q41" t="str">
        <f t="shared" si="0"/>
        <v>https://www.tdhca.state.tx.us/multifamily/docs/imaged/2022-9-challenges/22222.pdf</v>
      </c>
    </row>
    <row r="42" spans="1:17" ht="35.25" customHeight="1" x14ac:dyDescent="0.25">
      <c r="A42" s="144">
        <v>22244</v>
      </c>
      <c r="B42" s="117" t="s">
        <v>118</v>
      </c>
      <c r="C42" s="114" t="s">
        <v>79</v>
      </c>
      <c r="D42" s="114" t="s">
        <v>80</v>
      </c>
      <c r="E42" s="153">
        <v>6</v>
      </c>
      <c r="F42" s="117" t="s">
        <v>61</v>
      </c>
      <c r="G42" s="118">
        <v>2223384</v>
      </c>
      <c r="H42" s="117" t="s">
        <v>16</v>
      </c>
      <c r="I42" s="117">
        <v>108</v>
      </c>
      <c r="J42" s="97">
        <v>0.09</v>
      </c>
      <c r="K42" s="105">
        <v>44652</v>
      </c>
      <c r="L42" s="181" t="s">
        <v>142</v>
      </c>
      <c r="M42" s="182"/>
      <c r="N42" s="182"/>
      <c r="O42" s="182"/>
      <c r="P42" s="183"/>
      <c r="Q42" t="str">
        <f t="shared" si="0"/>
        <v>https://www.tdhca.state.tx.us/multifamily/docs/imaged/2022-9-challenges/22244.pdf</v>
      </c>
    </row>
    <row r="43" spans="1:17" ht="35.25" customHeight="1" x14ac:dyDescent="0.25">
      <c r="A43" s="145">
        <v>22320</v>
      </c>
      <c r="B43" s="116" t="s">
        <v>119</v>
      </c>
      <c r="C43" s="115" t="s">
        <v>124</v>
      </c>
      <c r="D43" s="115" t="s">
        <v>128</v>
      </c>
      <c r="E43" s="154">
        <v>10</v>
      </c>
      <c r="F43" s="116" t="s">
        <v>61</v>
      </c>
      <c r="G43" s="119">
        <v>3850000</v>
      </c>
      <c r="H43" s="116" t="s">
        <v>16</v>
      </c>
      <c r="I43" s="117">
        <v>48</v>
      </c>
      <c r="J43" s="97">
        <v>0.09</v>
      </c>
      <c r="K43" s="105">
        <v>44652</v>
      </c>
      <c r="L43" s="181" t="s">
        <v>86</v>
      </c>
      <c r="M43" s="182"/>
      <c r="N43" s="182"/>
      <c r="O43" s="182"/>
      <c r="P43" s="183"/>
      <c r="Q43" t="str">
        <f t="shared" si="0"/>
        <v>https://www.tdhca.state.tx.us/multifamily/docs/imaged/2022-9-challenges/22320.pdf</v>
      </c>
    </row>
    <row r="44" spans="1:17" ht="35.25" customHeight="1" x14ac:dyDescent="0.25">
      <c r="A44" s="145">
        <v>22331</v>
      </c>
      <c r="B44" s="116" t="s">
        <v>120</v>
      </c>
      <c r="C44" s="115" t="s">
        <v>125</v>
      </c>
      <c r="D44" s="115" t="s">
        <v>129</v>
      </c>
      <c r="E44" s="154">
        <v>5</v>
      </c>
      <c r="F44" s="116" t="s">
        <v>61</v>
      </c>
      <c r="G44" s="119">
        <v>4000000</v>
      </c>
      <c r="H44" s="116" t="s">
        <v>64</v>
      </c>
      <c r="I44" s="116">
        <v>60</v>
      </c>
      <c r="J44" s="97">
        <v>0.09</v>
      </c>
      <c r="K44" s="105">
        <v>44652</v>
      </c>
      <c r="L44" s="181" t="s">
        <v>86</v>
      </c>
      <c r="M44" s="182"/>
      <c r="N44" s="182"/>
      <c r="O44" s="182"/>
      <c r="P44" s="183"/>
      <c r="Q44" t="str">
        <f t="shared" si="0"/>
        <v>https://www.tdhca.state.tx.us/multifamily/docs/imaged/2022-9-challenges/22331.pdf</v>
      </c>
    </row>
    <row r="45" spans="1:17" ht="35.25" customHeight="1" x14ac:dyDescent="0.25">
      <c r="A45" s="94">
        <v>22224</v>
      </c>
      <c r="B45" s="94" t="s">
        <v>70</v>
      </c>
      <c r="C45" s="94" t="s">
        <v>44</v>
      </c>
      <c r="D45" s="94" t="s">
        <v>55</v>
      </c>
      <c r="E45" s="94">
        <v>7</v>
      </c>
      <c r="F45" s="94" t="s">
        <v>61</v>
      </c>
      <c r="G45" s="95">
        <v>2640000</v>
      </c>
      <c r="H45" s="94" t="s">
        <v>64</v>
      </c>
      <c r="I45" s="96">
        <v>78</v>
      </c>
      <c r="J45" s="97">
        <v>0.09</v>
      </c>
      <c r="K45" s="105">
        <v>44652</v>
      </c>
      <c r="L45" s="181" t="s">
        <v>86</v>
      </c>
      <c r="M45" s="182"/>
      <c r="N45" s="182"/>
      <c r="O45" s="182"/>
      <c r="P45" s="183"/>
      <c r="Q45" t="str">
        <f t="shared" si="0"/>
        <v>https://www.tdhca.state.tx.us/multifamily/docs/imaged/2022-9-challenges/22224.pdf</v>
      </c>
    </row>
    <row r="46" spans="1:17" s="157" customFormat="1" ht="35.25" customHeight="1" x14ac:dyDescent="0.25">
      <c r="A46" s="94">
        <v>22236</v>
      </c>
      <c r="B46" s="94" t="s">
        <v>71</v>
      </c>
      <c r="C46" s="94" t="s">
        <v>45</v>
      </c>
      <c r="D46" s="94" t="s">
        <v>56</v>
      </c>
      <c r="E46" s="94">
        <v>11</v>
      </c>
      <c r="F46" s="94" t="s">
        <v>61</v>
      </c>
      <c r="G46" s="95">
        <v>1507812</v>
      </c>
      <c r="H46" s="94" t="s">
        <v>16</v>
      </c>
      <c r="I46" s="96">
        <v>49</v>
      </c>
      <c r="J46" s="97">
        <v>0.09</v>
      </c>
      <c r="K46" s="105">
        <v>44652</v>
      </c>
      <c r="L46" s="181" t="s">
        <v>87</v>
      </c>
      <c r="M46" s="182"/>
      <c r="N46" s="182"/>
      <c r="O46" s="182"/>
      <c r="P46" s="183"/>
      <c r="Q46" t="str">
        <f t="shared" si="0"/>
        <v>https://www.tdhca.state.tx.us/multifamily/docs/imaged/2022-9-challenges/22236.pdf</v>
      </c>
    </row>
    <row r="47" spans="1:17" ht="35.25" customHeight="1" x14ac:dyDescent="0.25">
      <c r="A47" s="94">
        <v>22257</v>
      </c>
      <c r="B47" s="94" t="s">
        <v>72</v>
      </c>
      <c r="C47" s="94" t="s">
        <v>46</v>
      </c>
      <c r="D47" s="94" t="s">
        <v>46</v>
      </c>
      <c r="E47" s="94">
        <v>3</v>
      </c>
      <c r="F47" s="94" t="s">
        <v>61</v>
      </c>
      <c r="G47" s="95">
        <v>1250000</v>
      </c>
      <c r="H47" s="94" t="s">
        <v>16</v>
      </c>
      <c r="I47" s="96">
        <v>60</v>
      </c>
      <c r="J47" s="97">
        <v>0.09</v>
      </c>
      <c r="K47" s="105">
        <v>44652</v>
      </c>
      <c r="L47" s="181" t="s">
        <v>86</v>
      </c>
      <c r="M47" s="182"/>
      <c r="N47" s="182"/>
      <c r="O47" s="182"/>
      <c r="P47" s="183"/>
      <c r="Q47" t="str">
        <f t="shared" si="0"/>
        <v>https://www.tdhca.state.tx.us/multifamily/docs/imaged/2022-9-challenges/22257.pdf</v>
      </c>
    </row>
    <row r="48" spans="1:17" ht="35.25" customHeight="1" x14ac:dyDescent="0.25">
      <c r="A48" s="94">
        <v>22258</v>
      </c>
      <c r="B48" s="94" t="s">
        <v>73</v>
      </c>
      <c r="C48" s="94" t="s">
        <v>46</v>
      </c>
      <c r="D48" s="94" t="s">
        <v>46</v>
      </c>
      <c r="E48" s="94">
        <v>3</v>
      </c>
      <c r="F48" s="94" t="s">
        <v>61</v>
      </c>
      <c r="G48" s="95">
        <v>1400000</v>
      </c>
      <c r="H48" s="94" t="s">
        <v>16</v>
      </c>
      <c r="I48" s="96">
        <v>68</v>
      </c>
      <c r="J48" s="97">
        <v>0.09</v>
      </c>
      <c r="K48" s="105">
        <v>44652</v>
      </c>
      <c r="L48" s="181" t="s">
        <v>86</v>
      </c>
      <c r="M48" s="182"/>
      <c r="N48" s="182"/>
      <c r="O48" s="182"/>
      <c r="P48" s="183"/>
      <c r="Q48" t="str">
        <f t="shared" si="0"/>
        <v>https://www.tdhca.state.tx.us/multifamily/docs/imaged/2022-9-challenges/22258.pdf</v>
      </c>
    </row>
    <row r="49" spans="1:17" s="157" customFormat="1" ht="35.25" customHeight="1" x14ac:dyDescent="0.25">
      <c r="A49" s="94">
        <v>22268</v>
      </c>
      <c r="B49" s="94" t="s">
        <v>75</v>
      </c>
      <c r="C49" s="94" t="s">
        <v>48</v>
      </c>
      <c r="D49" s="94" t="s">
        <v>58</v>
      </c>
      <c r="E49" s="94">
        <v>4</v>
      </c>
      <c r="F49" s="94" t="s">
        <v>61</v>
      </c>
      <c r="G49" s="95">
        <v>2400000</v>
      </c>
      <c r="H49" s="94" t="s">
        <v>64</v>
      </c>
      <c r="I49" s="96">
        <v>48</v>
      </c>
      <c r="J49" s="97">
        <v>0.09</v>
      </c>
      <c r="K49" s="105">
        <v>44652</v>
      </c>
      <c r="L49" s="181" t="s">
        <v>86</v>
      </c>
      <c r="M49" s="182"/>
      <c r="N49" s="182"/>
      <c r="O49" s="182"/>
      <c r="P49" s="183"/>
      <c r="Q49" t="str">
        <f t="shared" si="0"/>
        <v>https://www.tdhca.state.tx.us/multifamily/docs/imaged/2022-9-challenges/22268.pdf</v>
      </c>
    </row>
    <row r="50" spans="1:17" ht="35.25" customHeight="1" x14ac:dyDescent="0.25">
      <c r="A50" s="94">
        <v>22269</v>
      </c>
      <c r="B50" s="94" t="s">
        <v>74</v>
      </c>
      <c r="C50" s="94" t="s">
        <v>47</v>
      </c>
      <c r="D50" s="94" t="s">
        <v>57</v>
      </c>
      <c r="E50" s="94">
        <v>3</v>
      </c>
      <c r="F50" s="94" t="s">
        <v>61</v>
      </c>
      <c r="G50" s="95">
        <v>2500000</v>
      </c>
      <c r="H50" s="94" t="s">
        <v>64</v>
      </c>
      <c r="I50" s="96">
        <v>48</v>
      </c>
      <c r="J50" s="97">
        <v>0.09</v>
      </c>
      <c r="K50" s="105" t="s">
        <v>139</v>
      </c>
      <c r="L50" s="181" t="s">
        <v>86</v>
      </c>
      <c r="M50" s="182"/>
      <c r="N50" s="182"/>
      <c r="O50" s="182"/>
      <c r="P50" s="183"/>
      <c r="Q50" t="str">
        <f t="shared" si="0"/>
        <v>https://www.tdhca.state.tx.us/multifamily/docs/imaged/2022-9-challenges/22269.pdf</v>
      </c>
    </row>
    <row r="51" spans="1:17" ht="35.25" customHeight="1" x14ac:dyDescent="0.25">
      <c r="A51" s="94">
        <v>22270</v>
      </c>
      <c r="B51" s="94" t="s">
        <v>76</v>
      </c>
      <c r="C51" s="94" t="s">
        <v>49</v>
      </c>
      <c r="D51" s="94" t="s">
        <v>59</v>
      </c>
      <c r="E51" s="94">
        <v>5</v>
      </c>
      <c r="F51" s="94" t="s">
        <v>63</v>
      </c>
      <c r="G51" s="95">
        <v>2400000</v>
      </c>
      <c r="H51" s="94" t="s">
        <v>16</v>
      </c>
      <c r="I51" s="96">
        <v>50</v>
      </c>
      <c r="J51" s="97">
        <v>0.09</v>
      </c>
      <c r="K51" s="105">
        <v>44652</v>
      </c>
      <c r="L51" s="181" t="s">
        <v>86</v>
      </c>
      <c r="M51" s="182"/>
      <c r="N51" s="182"/>
      <c r="O51" s="182"/>
      <c r="P51" s="183"/>
      <c r="Q51" t="str">
        <f t="shared" si="0"/>
        <v>https://www.tdhca.state.tx.us/multifamily/docs/imaged/2022-9-challenges/22270.pdf</v>
      </c>
    </row>
    <row r="52" spans="1:17" ht="35.25" customHeight="1" x14ac:dyDescent="0.25">
      <c r="A52" s="94">
        <v>22503</v>
      </c>
      <c r="B52" s="94" t="s">
        <v>84</v>
      </c>
      <c r="C52" s="94" t="s">
        <v>85</v>
      </c>
      <c r="D52" s="94" t="s">
        <v>80</v>
      </c>
      <c r="E52" s="94">
        <v>6</v>
      </c>
      <c r="F52" s="94" t="s">
        <v>61</v>
      </c>
      <c r="G52" s="95">
        <v>4000000</v>
      </c>
      <c r="H52" s="94" t="s">
        <v>16</v>
      </c>
      <c r="I52" s="96">
        <v>76</v>
      </c>
      <c r="J52" s="97"/>
      <c r="K52" s="98">
        <v>44651</v>
      </c>
      <c r="L52" s="176" t="s">
        <v>115</v>
      </c>
      <c r="M52" s="177"/>
      <c r="N52" s="177"/>
      <c r="O52" s="177"/>
      <c r="P52" s="184"/>
      <c r="Q52" t="s">
        <v>157</v>
      </c>
    </row>
    <row r="53" spans="1:17" ht="35.25" customHeight="1" x14ac:dyDescent="0.25">
      <c r="A53" s="94">
        <v>22506</v>
      </c>
      <c r="B53" s="94" t="s">
        <v>92</v>
      </c>
      <c r="C53" s="94" t="s">
        <v>93</v>
      </c>
      <c r="D53" s="94" t="s">
        <v>94</v>
      </c>
      <c r="E53" s="94">
        <v>9</v>
      </c>
      <c r="F53" s="94" t="s">
        <v>61</v>
      </c>
      <c r="G53" s="95">
        <v>3700000</v>
      </c>
      <c r="H53" s="94" t="s">
        <v>16</v>
      </c>
      <c r="I53" s="96">
        <v>60</v>
      </c>
      <c r="J53" s="97">
        <v>0.09</v>
      </c>
      <c r="K53" s="111">
        <v>44651</v>
      </c>
      <c r="L53" s="176" t="s">
        <v>143</v>
      </c>
      <c r="M53" s="177"/>
      <c r="N53" s="177"/>
      <c r="O53" s="177"/>
      <c r="P53" s="184"/>
      <c r="Q53" t="s">
        <v>158</v>
      </c>
    </row>
    <row r="54" spans="1:17" ht="35.25" customHeight="1" x14ac:dyDescent="0.25">
      <c r="A54" s="94">
        <v>22507</v>
      </c>
      <c r="B54" s="94" t="s">
        <v>95</v>
      </c>
      <c r="C54" s="94" t="s">
        <v>13</v>
      </c>
      <c r="D54" s="94" t="s">
        <v>14</v>
      </c>
      <c r="E54" s="94">
        <v>3</v>
      </c>
      <c r="F54" s="94" t="s">
        <v>61</v>
      </c>
      <c r="G54" s="112">
        <v>1797306</v>
      </c>
      <c r="H54" s="94" t="s">
        <v>16</v>
      </c>
      <c r="I54" s="96">
        <v>67</v>
      </c>
      <c r="J54" s="97">
        <v>0.09</v>
      </c>
      <c r="K54" s="105">
        <v>44651</v>
      </c>
      <c r="L54" s="178" t="s">
        <v>147</v>
      </c>
      <c r="M54" s="179"/>
      <c r="N54" s="179"/>
      <c r="O54" s="179"/>
      <c r="P54" s="180"/>
      <c r="Q54" t="s">
        <v>159</v>
      </c>
    </row>
    <row r="55" spans="1:17" ht="35.25" customHeight="1" x14ac:dyDescent="0.25">
      <c r="A55" s="94">
        <v>22520</v>
      </c>
      <c r="B55" s="94" t="s">
        <v>113</v>
      </c>
      <c r="C55" s="94" t="s">
        <v>85</v>
      </c>
      <c r="D55" s="94" t="s">
        <v>101</v>
      </c>
      <c r="E55" s="94">
        <v>6</v>
      </c>
      <c r="F55" s="94" t="s">
        <v>112</v>
      </c>
      <c r="G55" s="113">
        <v>3665631</v>
      </c>
      <c r="H55" s="94" t="s">
        <v>114</v>
      </c>
      <c r="I55" s="96">
        <v>149</v>
      </c>
      <c r="J55" s="97">
        <v>0.09</v>
      </c>
      <c r="K55" s="105">
        <v>44651</v>
      </c>
      <c r="L55" s="178" t="s">
        <v>148</v>
      </c>
      <c r="M55" s="179"/>
      <c r="N55" s="179"/>
      <c r="O55" s="179"/>
      <c r="P55" s="180"/>
      <c r="Q55" t="s">
        <v>160</v>
      </c>
    </row>
    <row r="56" spans="1:17" ht="35.25" customHeight="1" x14ac:dyDescent="0.25">
      <c r="A56" s="94">
        <v>22321</v>
      </c>
      <c r="B56" s="94" t="s">
        <v>144</v>
      </c>
      <c r="C56" s="94" t="s">
        <v>145</v>
      </c>
      <c r="D56" s="94" t="s">
        <v>146</v>
      </c>
      <c r="E56" s="94">
        <v>11</v>
      </c>
      <c r="F56" s="94" t="s">
        <v>61</v>
      </c>
      <c r="G56" s="113">
        <v>1000000</v>
      </c>
      <c r="H56" s="94" t="s">
        <v>16</v>
      </c>
      <c r="I56" s="96">
        <v>64</v>
      </c>
      <c r="J56" s="97">
        <v>0.09</v>
      </c>
      <c r="K56" s="105">
        <v>44652</v>
      </c>
      <c r="L56" s="181" t="s">
        <v>86</v>
      </c>
      <c r="M56" s="182"/>
      <c r="N56" s="182"/>
      <c r="O56" s="182"/>
      <c r="P56" s="183"/>
      <c r="Q56" t="str">
        <f>"https://www.tdhca.state.tx.us/multifamily/docs/imaged/2022-9-challenges/" &amp; A56 &amp; ".pdf"</f>
        <v>https://www.tdhca.state.tx.us/multifamily/docs/imaged/2022-9-challenges/22321.pdf</v>
      </c>
    </row>
    <row r="57" spans="1:17" ht="35.25" customHeight="1" x14ac:dyDescent="0.25">
      <c r="A57" s="94">
        <v>22330</v>
      </c>
      <c r="B57" s="94" t="s">
        <v>77</v>
      </c>
      <c r="C57" s="94" t="s">
        <v>50</v>
      </c>
      <c r="D57" s="94" t="s">
        <v>60</v>
      </c>
      <c r="E57" s="94">
        <v>8</v>
      </c>
      <c r="F57" s="94" t="s">
        <v>61</v>
      </c>
      <c r="G57" s="95">
        <v>2400000</v>
      </c>
      <c r="H57" s="94" t="s">
        <v>16</v>
      </c>
      <c r="I57" s="96">
        <v>48</v>
      </c>
      <c r="J57" s="97">
        <v>0.09</v>
      </c>
      <c r="K57" s="105">
        <v>44652</v>
      </c>
      <c r="L57" s="187" t="s">
        <v>86</v>
      </c>
      <c r="M57" s="188"/>
      <c r="N57" s="188"/>
      <c r="O57" s="188"/>
      <c r="P57" s="189"/>
      <c r="Q57" t="str">
        <f>"https://www.tdhca.state.tx.us/multifamily/docs/imaged/2022-9-challenges/" &amp; A57 &amp; ".pdf"</f>
        <v>https://www.tdhca.state.tx.us/multifamily/docs/imaged/2022-9-challenges/22330.pdf</v>
      </c>
    </row>
    <row r="58" spans="1:17" ht="34.9" customHeight="1" x14ac:dyDescent="0.25">
      <c r="A58" s="94">
        <v>22502</v>
      </c>
      <c r="B58" s="94" t="s">
        <v>81</v>
      </c>
      <c r="C58" s="94" t="s">
        <v>82</v>
      </c>
      <c r="D58" s="94" t="s">
        <v>33</v>
      </c>
      <c r="E58" s="94">
        <v>3</v>
      </c>
      <c r="F58" s="94" t="s">
        <v>61</v>
      </c>
      <c r="G58" s="95">
        <v>1200000</v>
      </c>
      <c r="H58" s="94" t="s">
        <v>16</v>
      </c>
      <c r="I58" s="96">
        <v>62</v>
      </c>
      <c r="J58" s="158"/>
      <c r="K58" s="98">
        <v>44651</v>
      </c>
      <c r="L58" s="185" t="s">
        <v>152</v>
      </c>
      <c r="M58" s="186"/>
      <c r="N58" s="186"/>
      <c r="O58" s="186"/>
      <c r="P58" s="186"/>
      <c r="Q58" t="s">
        <v>161</v>
      </c>
    </row>
    <row r="59" spans="1:17" ht="30.75" customHeight="1" x14ac:dyDescent="0.25">
      <c r="A59" s="87">
        <v>22501</v>
      </c>
      <c r="B59" s="87" t="s">
        <v>36</v>
      </c>
      <c r="C59" s="87" t="s">
        <v>37</v>
      </c>
      <c r="D59" s="87" t="s">
        <v>38</v>
      </c>
      <c r="E59" s="87">
        <v>10</v>
      </c>
      <c r="F59" s="87" t="s">
        <v>15</v>
      </c>
      <c r="G59" s="10">
        <v>1000000</v>
      </c>
      <c r="H59" s="106" t="s">
        <v>35</v>
      </c>
      <c r="I59" s="165">
        <v>36</v>
      </c>
      <c r="J59" s="158"/>
      <c r="K59" s="105">
        <v>44651</v>
      </c>
      <c r="L59" s="216" t="s">
        <v>150</v>
      </c>
      <c r="M59" s="217"/>
      <c r="N59" s="217"/>
      <c r="O59" s="217"/>
      <c r="P59" s="217"/>
      <c r="Q59" t="s">
        <v>162</v>
      </c>
    </row>
    <row r="60" spans="1:17" ht="24" hidden="1" customHeight="1" x14ac:dyDescent="0.25">
      <c r="A60" s="108"/>
      <c r="B60" s="45"/>
      <c r="C60" s="45"/>
      <c r="D60" s="45"/>
      <c r="E60" s="46"/>
      <c r="F60" s="46"/>
      <c r="G60" s="47"/>
      <c r="H60" s="108"/>
      <c r="I60" s="128"/>
      <c r="J60" s="133"/>
      <c r="K60" s="109"/>
      <c r="L60" s="62"/>
      <c r="M60" s="110"/>
      <c r="N60" s="110"/>
      <c r="O60" s="110"/>
      <c r="P60" s="138"/>
      <c r="Q60" t="str">
        <f t="shared" ref="Q60:Q61" si="1">"https://www.tdhca.state.tx.us/multifamily/docs/imaged/2022DLApps/" &amp; A60 &amp; ".pdf"</f>
        <v>https://www.tdhca.state.tx.us/multifamily/docs/imaged/2022DLApps/.pdf</v>
      </c>
    </row>
    <row r="61" spans="1:17" ht="15.75" hidden="1" x14ac:dyDescent="0.25">
      <c r="A61" s="108"/>
      <c r="B61" s="45"/>
      <c r="C61" s="45"/>
      <c r="D61" s="45"/>
      <c r="E61" s="46"/>
      <c r="F61" s="46"/>
      <c r="G61" s="47"/>
      <c r="H61" s="108"/>
      <c r="I61" s="128"/>
      <c r="J61" s="131"/>
      <c r="K61" s="109"/>
      <c r="L61" s="62"/>
      <c r="M61" s="110"/>
      <c r="N61" s="110"/>
      <c r="O61" s="110"/>
      <c r="P61" s="138"/>
      <c r="Q61" t="str">
        <f t="shared" si="1"/>
        <v>https://www.tdhca.state.tx.us/multifamily/docs/imaged/2022DLApps/.pdf</v>
      </c>
    </row>
    <row r="62" spans="1:17" ht="15.75" x14ac:dyDescent="0.25">
      <c r="A62" s="108"/>
      <c r="B62" s="45"/>
      <c r="C62" s="45"/>
      <c r="D62" s="45"/>
      <c r="E62" s="46"/>
      <c r="F62" s="46"/>
      <c r="G62" s="40"/>
      <c r="H62" s="39"/>
      <c r="I62" s="129"/>
      <c r="J62" s="134"/>
      <c r="K62" s="135"/>
      <c r="L62" s="136"/>
      <c r="M62" s="137"/>
      <c r="N62" s="137"/>
      <c r="O62" s="137"/>
      <c r="P62" s="139"/>
    </row>
    <row r="63" spans="1:17" ht="16.5" thickBot="1" x14ac:dyDescent="0.3">
      <c r="A63" s="212" t="s">
        <v>17</v>
      </c>
      <c r="B63" s="213"/>
      <c r="C63" s="213"/>
      <c r="D63" s="213"/>
      <c r="E63" s="214"/>
      <c r="F63" s="99"/>
      <c r="G63" s="89">
        <f>SUM(G32:G59)</f>
        <v>72560133</v>
      </c>
      <c r="H63" s="107" t="s">
        <v>9</v>
      </c>
      <c r="I63" s="140">
        <f>SUM(I32:I59)</f>
        <v>2103</v>
      </c>
      <c r="J63" s="125"/>
      <c r="K63" s="215"/>
      <c r="L63" s="215"/>
      <c r="M63" s="215"/>
      <c r="N63" s="215"/>
      <c r="O63" s="215"/>
      <c r="P63" s="215"/>
    </row>
    <row r="64" spans="1:17" ht="16.5" thickBot="1" x14ac:dyDescent="0.3">
      <c r="A64" s="193" t="s">
        <v>18</v>
      </c>
      <c r="B64" s="194"/>
      <c r="C64" s="194"/>
      <c r="D64" s="194"/>
      <c r="E64" s="195"/>
      <c r="F64" s="76"/>
      <c r="G64" s="152">
        <v>0</v>
      </c>
      <c r="H64" s="19" t="s">
        <v>9</v>
      </c>
      <c r="I64" s="127">
        <v>0</v>
      </c>
      <c r="J64" s="130"/>
      <c r="K64" s="215"/>
      <c r="L64" s="215"/>
      <c r="M64" s="215"/>
      <c r="N64" s="215"/>
      <c r="O64" s="215"/>
      <c r="P64" s="215"/>
    </row>
    <row r="65" spans="1:18" ht="16.5" thickBot="1" x14ac:dyDescent="0.3">
      <c r="A65" s="193" t="s">
        <v>24</v>
      </c>
      <c r="B65" s="194"/>
      <c r="C65" s="194"/>
      <c r="D65" s="194"/>
      <c r="E65" s="195"/>
      <c r="F65" s="76"/>
      <c r="G65" s="18"/>
      <c r="H65" s="75"/>
      <c r="I65" s="141"/>
      <c r="J65" s="132"/>
      <c r="K65" s="126"/>
      <c r="L65" s="126"/>
      <c r="M65" s="126"/>
      <c r="N65" s="126"/>
      <c r="O65" s="126"/>
      <c r="P65" s="126"/>
    </row>
    <row r="66" spans="1:18" x14ac:dyDescent="0.25">
      <c r="A66" s="25"/>
      <c r="B66" s="25"/>
      <c r="C66" s="25"/>
      <c r="D66" s="25"/>
      <c r="E66" s="25"/>
      <c r="F66" s="25"/>
      <c r="G66" s="26"/>
      <c r="H66" s="25"/>
      <c r="I66" s="25"/>
      <c r="J66" s="25"/>
      <c r="K66" s="25"/>
      <c r="L66" s="25"/>
      <c r="M66" s="27"/>
      <c r="N66" s="25"/>
      <c r="O66" s="25"/>
      <c r="P66" s="25"/>
    </row>
    <row r="67" spans="1:18" x14ac:dyDescent="0.25">
      <c r="A67" s="25"/>
      <c r="B67" s="25"/>
      <c r="C67" s="25"/>
      <c r="D67" s="25"/>
      <c r="E67" s="25"/>
      <c r="F67" s="25"/>
      <c r="G67" s="26"/>
      <c r="H67" s="25"/>
      <c r="I67" s="25"/>
      <c r="J67" s="25"/>
      <c r="K67" s="25"/>
      <c r="L67" s="25"/>
      <c r="M67" s="27"/>
      <c r="N67" s="25"/>
      <c r="O67" s="25"/>
      <c r="P67" s="25"/>
    </row>
    <row r="68" spans="1:18" ht="48" customHeight="1" x14ac:dyDescent="0.25">
      <c r="A68" s="70" t="s">
        <v>140</v>
      </c>
      <c r="B68" s="67"/>
      <c r="C68" s="67"/>
      <c r="D68" s="67"/>
      <c r="E68" s="67"/>
      <c r="F68" s="67"/>
      <c r="G68" s="68"/>
      <c r="H68" s="67"/>
      <c r="I68" s="67"/>
      <c r="J68" s="67"/>
      <c r="K68" s="67"/>
      <c r="L68" s="196" t="s">
        <v>0</v>
      </c>
      <c r="M68" s="197"/>
      <c r="N68" s="198"/>
      <c r="O68" s="67"/>
      <c r="P68" s="69">
        <v>10000000</v>
      </c>
    </row>
    <row r="69" spans="1:18" ht="31.5" x14ac:dyDescent="0.25">
      <c r="A69" s="52" t="s">
        <v>1</v>
      </c>
      <c r="B69" s="52" t="s">
        <v>2</v>
      </c>
      <c r="C69" s="52" t="s">
        <v>3</v>
      </c>
      <c r="D69" s="52" t="s">
        <v>4</v>
      </c>
      <c r="E69" s="52" t="s">
        <v>5</v>
      </c>
      <c r="F69" s="52" t="s">
        <v>6</v>
      </c>
      <c r="G69" s="52" t="s">
        <v>7</v>
      </c>
      <c r="H69" s="52" t="s">
        <v>8</v>
      </c>
      <c r="I69" s="52" t="s">
        <v>9</v>
      </c>
      <c r="J69" s="52" t="s">
        <v>10</v>
      </c>
      <c r="K69" s="52" t="s">
        <v>11</v>
      </c>
      <c r="L69" s="199" t="s">
        <v>12</v>
      </c>
      <c r="M69" s="200"/>
      <c r="N69" s="200"/>
      <c r="O69" s="200"/>
      <c r="P69" s="201"/>
      <c r="Q69" s="172" t="s">
        <v>156</v>
      </c>
    </row>
    <row r="70" spans="1:18" s="157" customFormat="1" ht="16.5" customHeight="1" x14ac:dyDescent="0.25">
      <c r="A70" s="94">
        <v>22504</v>
      </c>
      <c r="B70" s="94" t="s">
        <v>78</v>
      </c>
      <c r="C70" s="94" t="s">
        <v>79</v>
      </c>
      <c r="D70" s="94" t="s">
        <v>80</v>
      </c>
      <c r="E70" s="94">
        <v>6</v>
      </c>
      <c r="F70" s="94" t="s">
        <v>61</v>
      </c>
      <c r="G70" s="95">
        <v>2560000</v>
      </c>
      <c r="H70" s="94" t="s">
        <v>16</v>
      </c>
      <c r="I70" s="96">
        <v>100</v>
      </c>
      <c r="J70" s="97">
        <v>0.09</v>
      </c>
      <c r="K70" s="98">
        <v>44651</v>
      </c>
      <c r="L70" s="185" t="s">
        <v>151</v>
      </c>
      <c r="M70" s="186"/>
      <c r="N70" s="186"/>
      <c r="O70" s="186"/>
      <c r="P70" s="186"/>
      <c r="Q70" t="s">
        <v>163</v>
      </c>
      <c r="R70"/>
    </row>
    <row r="71" spans="1:18" s="157" customFormat="1" ht="16.5" customHeight="1" x14ac:dyDescent="0.25">
      <c r="A71" s="159">
        <v>22505</v>
      </c>
      <c r="B71" s="94" t="s">
        <v>96</v>
      </c>
      <c r="C71" s="94" t="s">
        <v>79</v>
      </c>
      <c r="D71" s="94" t="s">
        <v>80</v>
      </c>
      <c r="E71" s="94">
        <v>6</v>
      </c>
      <c r="F71" s="94" t="s">
        <v>61</v>
      </c>
      <c r="G71" s="95">
        <v>3000000</v>
      </c>
      <c r="H71" s="94" t="s">
        <v>64</v>
      </c>
      <c r="I71" s="96">
        <v>85</v>
      </c>
      <c r="J71" s="164">
        <v>0.09</v>
      </c>
      <c r="K71" s="160">
        <v>44651</v>
      </c>
      <c r="L71" s="205" t="s">
        <v>115</v>
      </c>
      <c r="M71" s="206"/>
      <c r="N71" s="206"/>
      <c r="O71" s="206"/>
      <c r="P71" s="206"/>
      <c r="Q71" t="s">
        <v>164</v>
      </c>
      <c r="R71"/>
    </row>
    <row r="72" spans="1:18" s="157" customFormat="1" ht="16.5" customHeight="1" x14ac:dyDescent="0.25">
      <c r="A72" s="159">
        <v>22508</v>
      </c>
      <c r="B72" s="161" t="s">
        <v>89</v>
      </c>
      <c r="C72" s="162" t="s">
        <v>90</v>
      </c>
      <c r="D72" s="162" t="s">
        <v>91</v>
      </c>
      <c r="E72" s="162">
        <v>4</v>
      </c>
      <c r="F72" s="162" t="s">
        <v>61</v>
      </c>
      <c r="G72" s="163">
        <v>2850000</v>
      </c>
      <c r="H72" s="162" t="s">
        <v>64</v>
      </c>
      <c r="I72" s="162">
        <v>80</v>
      </c>
      <c r="J72" s="164">
        <v>0.09</v>
      </c>
      <c r="K72" s="160">
        <v>44651</v>
      </c>
      <c r="L72" s="207" t="s">
        <v>86</v>
      </c>
      <c r="M72" s="208"/>
      <c r="N72" s="208"/>
      <c r="O72" s="208"/>
      <c r="P72" s="208"/>
      <c r="Q72" t="s">
        <v>165</v>
      </c>
      <c r="R72"/>
    </row>
    <row r="73" spans="1:18" s="157" customFormat="1" ht="16.5" customHeight="1" x14ac:dyDescent="0.25">
      <c r="A73" s="159">
        <v>22509</v>
      </c>
      <c r="B73" s="162" t="s">
        <v>97</v>
      </c>
      <c r="C73" s="162" t="s">
        <v>93</v>
      </c>
      <c r="D73" s="162" t="s">
        <v>94</v>
      </c>
      <c r="E73" s="162">
        <v>9</v>
      </c>
      <c r="F73" s="162" t="s">
        <v>61</v>
      </c>
      <c r="G73" s="163">
        <v>3300000</v>
      </c>
      <c r="H73" s="162" t="s">
        <v>16</v>
      </c>
      <c r="I73" s="162">
        <v>92</v>
      </c>
      <c r="J73" s="164">
        <v>0.09</v>
      </c>
      <c r="K73" s="160">
        <v>44651</v>
      </c>
      <c r="L73" s="176" t="s">
        <v>86</v>
      </c>
      <c r="M73" s="177"/>
      <c r="N73" s="177"/>
      <c r="O73" s="177"/>
      <c r="P73" s="177"/>
      <c r="Q73" t="s">
        <v>166</v>
      </c>
      <c r="R73"/>
    </row>
    <row r="74" spans="1:18" s="157" customFormat="1" ht="16.5" customHeight="1" x14ac:dyDescent="0.25">
      <c r="A74" s="159">
        <v>22510</v>
      </c>
      <c r="B74" s="162" t="s">
        <v>98</v>
      </c>
      <c r="C74" s="162" t="s">
        <v>99</v>
      </c>
      <c r="D74" s="162" t="s">
        <v>100</v>
      </c>
      <c r="E74" s="162">
        <v>10</v>
      </c>
      <c r="F74" s="162" t="s">
        <v>61</v>
      </c>
      <c r="G74" s="163">
        <v>1770000</v>
      </c>
      <c r="H74" s="162" t="s">
        <v>16</v>
      </c>
      <c r="I74" s="162">
        <v>102</v>
      </c>
      <c r="J74" s="164">
        <v>0.09</v>
      </c>
      <c r="K74" s="160">
        <v>44651</v>
      </c>
      <c r="L74" s="176" t="s">
        <v>152</v>
      </c>
      <c r="M74" s="177"/>
      <c r="N74" s="177"/>
      <c r="O74" s="177"/>
      <c r="P74" s="177"/>
      <c r="Q74" t="s">
        <v>167</v>
      </c>
      <c r="R74"/>
    </row>
    <row r="75" spans="1:18" s="157" customFormat="1" ht="16.5" customHeight="1" x14ac:dyDescent="0.25">
      <c r="A75" s="159">
        <v>22512</v>
      </c>
      <c r="B75" s="162" t="s">
        <v>131</v>
      </c>
      <c r="C75" s="162" t="s">
        <v>79</v>
      </c>
      <c r="D75" s="162" t="s">
        <v>80</v>
      </c>
      <c r="E75" s="162">
        <v>6</v>
      </c>
      <c r="F75" s="162" t="s">
        <v>61</v>
      </c>
      <c r="G75" s="163">
        <v>4000000</v>
      </c>
      <c r="H75" s="162" t="s">
        <v>64</v>
      </c>
      <c r="I75" s="162">
        <v>117</v>
      </c>
      <c r="J75" s="164">
        <v>0.09</v>
      </c>
      <c r="K75" s="160">
        <v>44651</v>
      </c>
      <c r="L75" s="176" t="s">
        <v>86</v>
      </c>
      <c r="M75" s="177"/>
      <c r="N75" s="177"/>
      <c r="O75" s="177"/>
      <c r="P75" s="177"/>
      <c r="Q75" t="s">
        <v>168</v>
      </c>
      <c r="R75"/>
    </row>
    <row r="76" spans="1:18" s="157" customFormat="1" ht="16.5" customHeight="1" x14ac:dyDescent="0.25">
      <c r="A76" s="159">
        <v>22513</v>
      </c>
      <c r="B76" s="162" t="s">
        <v>102</v>
      </c>
      <c r="C76" s="162" t="s">
        <v>103</v>
      </c>
      <c r="D76" s="162" t="s">
        <v>104</v>
      </c>
      <c r="E76" s="162">
        <v>1</v>
      </c>
      <c r="F76" s="162" t="s">
        <v>61</v>
      </c>
      <c r="G76" s="163">
        <v>2345000</v>
      </c>
      <c r="H76" s="162" t="s">
        <v>16</v>
      </c>
      <c r="I76" s="162">
        <v>64</v>
      </c>
      <c r="J76" s="164">
        <v>0.09</v>
      </c>
      <c r="K76" s="160">
        <v>44651</v>
      </c>
      <c r="L76" s="176" t="s">
        <v>115</v>
      </c>
      <c r="M76" s="177"/>
      <c r="N76" s="177"/>
      <c r="O76" s="177"/>
      <c r="P76" s="177"/>
      <c r="Q76" t="s">
        <v>169</v>
      </c>
      <c r="R76"/>
    </row>
    <row r="77" spans="1:18" s="157" customFormat="1" ht="16.5" customHeight="1" x14ac:dyDescent="0.25">
      <c r="A77" s="159">
        <v>22514</v>
      </c>
      <c r="B77" s="162" t="s">
        <v>132</v>
      </c>
      <c r="C77" s="162" t="s">
        <v>121</v>
      </c>
      <c r="D77" s="162" t="s">
        <v>105</v>
      </c>
      <c r="E77" s="162">
        <v>7</v>
      </c>
      <c r="F77" s="162" t="s">
        <v>61</v>
      </c>
      <c r="G77" s="163">
        <v>2387326</v>
      </c>
      <c r="H77" s="162" t="s">
        <v>16</v>
      </c>
      <c r="I77" s="162">
        <v>116</v>
      </c>
      <c r="J77" s="164">
        <v>0.09</v>
      </c>
      <c r="K77" s="160">
        <v>44651</v>
      </c>
      <c r="L77" s="176" t="s">
        <v>115</v>
      </c>
      <c r="M77" s="177"/>
      <c r="N77" s="177"/>
      <c r="O77" s="177"/>
      <c r="P77" s="177"/>
      <c r="Q77" t="s">
        <v>170</v>
      </c>
      <c r="R77"/>
    </row>
    <row r="78" spans="1:18" s="157" customFormat="1" ht="16.5" customHeight="1" x14ac:dyDescent="0.25">
      <c r="A78" s="159">
        <v>22515</v>
      </c>
      <c r="B78" s="162" t="s">
        <v>133</v>
      </c>
      <c r="C78" s="162" t="s">
        <v>121</v>
      </c>
      <c r="D78" s="162" t="s">
        <v>105</v>
      </c>
      <c r="E78" s="162">
        <v>7</v>
      </c>
      <c r="F78" s="162" t="s">
        <v>61</v>
      </c>
      <c r="G78" s="163">
        <v>2158878</v>
      </c>
      <c r="H78" s="162" t="s">
        <v>16</v>
      </c>
      <c r="I78" s="162">
        <v>80</v>
      </c>
      <c r="J78" s="164">
        <v>0.09</v>
      </c>
      <c r="K78" s="160">
        <v>44651</v>
      </c>
      <c r="L78" s="176" t="s">
        <v>115</v>
      </c>
      <c r="M78" s="177"/>
      <c r="N78" s="177"/>
      <c r="O78" s="177"/>
      <c r="P78" s="177"/>
      <c r="Q78" t="s">
        <v>171</v>
      </c>
      <c r="R78"/>
    </row>
    <row r="79" spans="1:18" s="157" customFormat="1" ht="15.75" customHeight="1" x14ac:dyDescent="0.25">
      <c r="A79" s="159">
        <v>22516</v>
      </c>
      <c r="B79" s="162" t="s">
        <v>106</v>
      </c>
      <c r="C79" s="162" t="s">
        <v>107</v>
      </c>
      <c r="D79" s="162" t="s">
        <v>136</v>
      </c>
      <c r="E79" s="162">
        <v>12</v>
      </c>
      <c r="F79" s="162" t="s">
        <v>61</v>
      </c>
      <c r="G79" s="163">
        <v>775000</v>
      </c>
      <c r="H79" s="162" t="s">
        <v>16</v>
      </c>
      <c r="I79" s="162">
        <v>36</v>
      </c>
      <c r="J79" s="164">
        <v>0.09</v>
      </c>
      <c r="K79" s="160">
        <v>44651</v>
      </c>
      <c r="L79" s="176" t="s">
        <v>115</v>
      </c>
      <c r="M79" s="177"/>
      <c r="N79" s="177"/>
      <c r="O79" s="177"/>
      <c r="P79" s="177"/>
      <c r="Q79" t="s">
        <v>172</v>
      </c>
      <c r="R79"/>
    </row>
    <row r="80" spans="1:18" s="157" customFormat="1" ht="16.5" customHeight="1" x14ac:dyDescent="0.25">
      <c r="A80" s="159">
        <v>22517</v>
      </c>
      <c r="B80" s="162" t="s">
        <v>108</v>
      </c>
      <c r="C80" s="162" t="s">
        <v>135</v>
      </c>
      <c r="D80" s="162" t="s">
        <v>137</v>
      </c>
      <c r="E80" s="162">
        <v>4</v>
      </c>
      <c r="F80" s="162" t="s">
        <v>61</v>
      </c>
      <c r="G80" s="163">
        <v>820000</v>
      </c>
      <c r="H80" s="162" t="s">
        <v>64</v>
      </c>
      <c r="I80" s="162">
        <v>48</v>
      </c>
      <c r="J80" s="164">
        <v>0.09</v>
      </c>
      <c r="K80" s="160">
        <v>44651</v>
      </c>
      <c r="L80" s="176" t="s">
        <v>115</v>
      </c>
      <c r="M80" s="177"/>
      <c r="N80" s="177"/>
      <c r="O80" s="177"/>
      <c r="P80" s="177"/>
      <c r="Q80" t="s">
        <v>173</v>
      </c>
      <c r="R80"/>
    </row>
    <row r="81" spans="1:18" s="157" customFormat="1" ht="16.5" customHeight="1" x14ac:dyDescent="0.25">
      <c r="A81" s="159">
        <v>22518</v>
      </c>
      <c r="B81" s="162" t="s">
        <v>134</v>
      </c>
      <c r="C81" s="162" t="s">
        <v>109</v>
      </c>
      <c r="D81" s="162" t="s">
        <v>110</v>
      </c>
      <c r="E81" s="162">
        <v>4</v>
      </c>
      <c r="F81" s="162" t="s">
        <v>61</v>
      </c>
      <c r="G81" s="163">
        <v>815000</v>
      </c>
      <c r="H81" s="162" t="s">
        <v>64</v>
      </c>
      <c r="I81" s="162">
        <v>60</v>
      </c>
      <c r="J81" s="164">
        <v>0.09</v>
      </c>
      <c r="K81" s="160">
        <v>44651</v>
      </c>
      <c r="L81" s="176" t="s">
        <v>115</v>
      </c>
      <c r="M81" s="177"/>
      <c r="N81" s="177"/>
      <c r="O81" s="177"/>
      <c r="P81" s="177"/>
      <c r="Q81" t="s">
        <v>174</v>
      </c>
      <c r="R81"/>
    </row>
    <row r="82" spans="1:18" s="157" customFormat="1" ht="16.5" customHeight="1" x14ac:dyDescent="0.25">
      <c r="A82" s="159">
        <v>22519</v>
      </c>
      <c r="B82" s="162" t="s">
        <v>111</v>
      </c>
      <c r="C82" s="162" t="s">
        <v>99</v>
      </c>
      <c r="D82" s="162" t="s">
        <v>100</v>
      </c>
      <c r="E82" s="162">
        <v>11</v>
      </c>
      <c r="F82" s="162" t="s">
        <v>61</v>
      </c>
      <c r="G82" s="163">
        <v>2160000</v>
      </c>
      <c r="H82" s="162" t="s">
        <v>64</v>
      </c>
      <c r="I82" s="162">
        <v>84</v>
      </c>
      <c r="J82" s="164">
        <v>0.09</v>
      </c>
      <c r="K82" s="160">
        <v>44651</v>
      </c>
      <c r="L82" s="176" t="s">
        <v>115</v>
      </c>
      <c r="M82" s="177"/>
      <c r="N82" s="177"/>
      <c r="O82" s="177"/>
      <c r="P82" s="177"/>
      <c r="Q82" t="s">
        <v>175</v>
      </c>
      <c r="R82"/>
    </row>
    <row r="83" spans="1:18" s="157" customFormat="1" ht="16.5" customHeight="1" x14ac:dyDescent="0.25">
      <c r="A83" s="166">
        <v>22500</v>
      </c>
      <c r="B83" s="167" t="s">
        <v>34</v>
      </c>
      <c r="C83" s="167" t="s">
        <v>22</v>
      </c>
      <c r="D83" s="167" t="s">
        <v>23</v>
      </c>
      <c r="E83" s="167">
        <v>8</v>
      </c>
      <c r="F83" s="168" t="s">
        <v>15</v>
      </c>
      <c r="G83" s="169">
        <v>1200000</v>
      </c>
      <c r="H83" s="167" t="s">
        <v>35</v>
      </c>
      <c r="I83" s="170">
        <v>34</v>
      </c>
      <c r="J83" s="156">
        <v>0.09</v>
      </c>
      <c r="K83" s="171">
        <v>44599</v>
      </c>
      <c r="L83" s="173" t="s">
        <v>149</v>
      </c>
      <c r="M83" s="174"/>
      <c r="N83" s="174"/>
      <c r="O83" s="174"/>
      <c r="P83" s="175"/>
      <c r="Q83" t="s">
        <v>176</v>
      </c>
      <c r="R83"/>
    </row>
    <row r="84" spans="1:18" ht="16.5" customHeight="1" x14ac:dyDescent="0.25">
      <c r="A84" s="120">
        <v>22171</v>
      </c>
      <c r="B84" s="123" t="s">
        <v>138</v>
      </c>
      <c r="C84" s="123"/>
      <c r="D84" s="123"/>
      <c r="E84" s="123"/>
      <c r="F84" s="123"/>
      <c r="G84" s="124"/>
      <c r="H84" s="123"/>
      <c r="I84" s="123"/>
      <c r="J84" s="121"/>
      <c r="K84" s="122"/>
      <c r="L84" s="190" t="s">
        <v>87</v>
      </c>
      <c r="M84" s="191"/>
      <c r="N84" s="191"/>
      <c r="O84" s="191"/>
      <c r="P84" s="191"/>
    </row>
    <row r="85" spans="1:18" ht="16.5" customHeight="1" x14ac:dyDescent="0.25">
      <c r="A85" s="142">
        <v>22218</v>
      </c>
      <c r="B85" s="100" t="s">
        <v>138</v>
      </c>
      <c r="C85" s="100"/>
      <c r="D85" s="100"/>
      <c r="E85" s="100"/>
      <c r="F85" s="100"/>
      <c r="G85" s="101"/>
      <c r="H85" s="100"/>
      <c r="I85" s="102"/>
      <c r="J85" s="104"/>
      <c r="K85" s="103"/>
      <c r="L85" s="190" t="s">
        <v>87</v>
      </c>
      <c r="M85" s="191"/>
      <c r="N85" s="191"/>
      <c r="O85" s="191"/>
      <c r="P85" s="191"/>
    </row>
    <row r="86" spans="1:18" ht="16.5" customHeight="1" x14ac:dyDescent="0.25">
      <c r="A86" s="142">
        <v>22500</v>
      </c>
      <c r="B86" s="146" t="s">
        <v>138</v>
      </c>
      <c r="C86" s="146"/>
      <c r="D86" s="146"/>
      <c r="E86" s="146"/>
      <c r="F86" s="147"/>
      <c r="G86" s="148"/>
      <c r="H86" s="146"/>
      <c r="I86" s="149"/>
      <c r="J86" s="150"/>
      <c r="K86" s="151"/>
      <c r="L86" s="190" t="s">
        <v>87</v>
      </c>
      <c r="M86" s="191"/>
      <c r="N86" s="191"/>
      <c r="O86" s="191"/>
      <c r="P86" s="191"/>
    </row>
    <row r="87" spans="1:18" ht="16.5" customHeight="1" x14ac:dyDescent="0.25">
      <c r="A87" s="142">
        <v>22244</v>
      </c>
      <c r="B87" s="146" t="s">
        <v>138</v>
      </c>
      <c r="C87" s="146"/>
      <c r="D87" s="146"/>
      <c r="E87" s="146"/>
      <c r="F87" s="147"/>
      <c r="G87" s="148"/>
      <c r="H87" s="146"/>
      <c r="I87" s="149"/>
      <c r="J87" s="150"/>
      <c r="K87" s="151"/>
      <c r="L87" s="190" t="s">
        <v>87</v>
      </c>
      <c r="M87" s="191"/>
      <c r="N87" s="191"/>
      <c r="O87" s="191"/>
      <c r="P87" s="191"/>
    </row>
    <row r="88" spans="1:18" ht="16.5" customHeight="1" x14ac:dyDescent="0.25">
      <c r="A88" s="142">
        <v>22520</v>
      </c>
      <c r="B88" s="146" t="s">
        <v>138</v>
      </c>
      <c r="C88" s="146"/>
      <c r="D88" s="146"/>
      <c r="E88" s="146"/>
      <c r="F88" s="147"/>
      <c r="G88" s="148"/>
      <c r="H88" s="146"/>
      <c r="I88" s="149"/>
      <c r="J88" s="150"/>
      <c r="K88" s="151"/>
      <c r="L88" s="190" t="s">
        <v>87</v>
      </c>
      <c r="M88" s="191"/>
      <c r="N88" s="191"/>
      <c r="O88" s="191"/>
      <c r="P88" s="191"/>
    </row>
    <row r="89" spans="1:18" ht="16.5" customHeight="1" x14ac:dyDescent="0.25">
      <c r="A89" s="142">
        <v>22501</v>
      </c>
      <c r="B89" s="146" t="s">
        <v>138</v>
      </c>
      <c r="C89" s="146"/>
      <c r="D89" s="146"/>
      <c r="E89" s="146"/>
      <c r="F89" s="147"/>
      <c r="G89" s="148"/>
      <c r="H89" s="146"/>
      <c r="I89" s="149"/>
      <c r="J89" s="150"/>
      <c r="K89" s="151"/>
      <c r="L89" s="190" t="s">
        <v>87</v>
      </c>
      <c r="M89" s="191"/>
      <c r="N89" s="191"/>
      <c r="O89" s="191"/>
      <c r="P89" s="191"/>
    </row>
    <row r="90" spans="1:18" ht="16.5" customHeight="1" thickBot="1" x14ac:dyDescent="0.3">
      <c r="A90" s="142">
        <v>22236</v>
      </c>
      <c r="B90" s="100" t="s">
        <v>138</v>
      </c>
      <c r="C90" s="100"/>
      <c r="D90" s="100"/>
      <c r="E90" s="100"/>
      <c r="F90" s="100"/>
      <c r="G90" s="101"/>
      <c r="H90" s="100"/>
      <c r="I90" s="102"/>
      <c r="J90" s="104"/>
      <c r="K90" s="103"/>
      <c r="L90" s="190" t="s">
        <v>87</v>
      </c>
      <c r="M90" s="191"/>
      <c r="N90" s="191"/>
      <c r="O90" s="191"/>
      <c r="P90" s="191"/>
    </row>
    <row r="91" spans="1:18" ht="16.5" customHeight="1" thickBot="1" x14ac:dyDescent="0.3">
      <c r="A91" s="193" t="s">
        <v>17</v>
      </c>
      <c r="B91" s="194"/>
      <c r="C91" s="194"/>
      <c r="D91" s="194"/>
      <c r="E91" s="195"/>
      <c r="F91" s="76"/>
      <c r="G91" s="18">
        <f>SUM(G68:G90)</f>
        <v>30141204</v>
      </c>
      <c r="H91" s="19" t="s">
        <v>9</v>
      </c>
      <c r="I91" s="20">
        <f>SUM(I70:I90)</f>
        <v>1098</v>
      </c>
      <c r="J91" s="21"/>
      <c r="K91" s="202"/>
      <c r="L91" s="202"/>
      <c r="M91" s="202"/>
      <c r="N91" s="202"/>
      <c r="O91" s="202"/>
      <c r="P91" s="203"/>
      <c r="Q91" s="25"/>
    </row>
    <row r="92" spans="1:18" ht="16.5" customHeight="1" thickBot="1" x14ac:dyDescent="0.3">
      <c r="A92" s="193" t="s">
        <v>18</v>
      </c>
      <c r="B92" s="194"/>
      <c r="C92" s="194"/>
      <c r="D92" s="194"/>
      <c r="E92" s="195"/>
      <c r="F92" s="76"/>
      <c r="G92" s="18">
        <v>0</v>
      </c>
      <c r="H92" s="19" t="s">
        <v>9</v>
      </c>
      <c r="I92" s="54">
        <v>0</v>
      </c>
      <c r="J92" s="22"/>
      <c r="K92" s="202"/>
      <c r="L92" s="202"/>
      <c r="M92" s="202"/>
      <c r="N92" s="202"/>
      <c r="O92" s="202"/>
      <c r="P92" s="203"/>
      <c r="Q92" s="25"/>
    </row>
    <row r="93" spans="1:18" ht="16.5" customHeight="1" thickBot="1" x14ac:dyDescent="0.3">
      <c r="A93" s="193" t="s">
        <v>24</v>
      </c>
      <c r="B93" s="194"/>
      <c r="C93" s="194"/>
      <c r="D93" s="194"/>
      <c r="E93" s="195"/>
      <c r="F93" s="76"/>
      <c r="G93" s="18">
        <f>P68-G92</f>
        <v>10000000</v>
      </c>
      <c r="H93" s="75"/>
      <c r="I93" s="23"/>
      <c r="J93" s="23"/>
      <c r="K93" s="77"/>
      <c r="L93" s="77"/>
      <c r="M93" s="77"/>
      <c r="N93" s="77"/>
      <c r="O93" s="77"/>
      <c r="P93" s="78"/>
      <c r="Q93" s="25"/>
    </row>
    <row r="94" spans="1:18" ht="16.5" customHeight="1" x14ac:dyDescent="0.25">
      <c r="A94" s="45"/>
      <c r="B94" s="58"/>
      <c r="C94" s="45"/>
      <c r="D94" s="45"/>
      <c r="E94" s="45"/>
      <c r="F94" s="45"/>
      <c r="G94" s="59"/>
      <c r="H94" s="45"/>
      <c r="I94" s="60"/>
      <c r="J94" s="49"/>
      <c r="K94" s="61"/>
      <c r="L94" s="62"/>
      <c r="M94" s="62"/>
      <c r="Q94" s="25"/>
    </row>
    <row r="95" spans="1:18" ht="15.75" customHeight="1" x14ac:dyDescent="0.25">
      <c r="A95" s="45"/>
      <c r="B95" s="58"/>
      <c r="C95" s="45"/>
      <c r="D95" s="45"/>
      <c r="E95" s="45"/>
      <c r="F95" s="45"/>
      <c r="G95" s="59"/>
      <c r="H95" s="45"/>
      <c r="I95" s="60"/>
      <c r="J95" s="49"/>
      <c r="K95" s="61"/>
      <c r="L95" s="62"/>
      <c r="M95" s="62"/>
    </row>
    <row r="96" spans="1:18" ht="15.75" x14ac:dyDescent="0.25">
      <c r="A96" s="204" t="s">
        <v>19</v>
      </c>
      <c r="B96" s="204"/>
      <c r="C96" s="204"/>
      <c r="D96" s="204"/>
      <c r="E96" s="204"/>
      <c r="F96" s="204"/>
      <c r="G96" s="204"/>
      <c r="H96" s="204"/>
      <c r="I96" s="204"/>
      <c r="J96" s="204"/>
      <c r="K96" s="204"/>
      <c r="L96" s="204"/>
      <c r="M96" s="204"/>
    </row>
    <row r="97" spans="1:13" ht="15.75" customHeight="1" x14ac:dyDescent="0.25">
      <c r="A97" s="204" t="s">
        <v>20</v>
      </c>
      <c r="B97" s="204"/>
      <c r="C97" s="204"/>
      <c r="D97" s="204"/>
      <c r="E97" s="204"/>
      <c r="F97" s="204"/>
      <c r="G97" s="204"/>
      <c r="H97" s="204"/>
      <c r="I97" s="204"/>
      <c r="J97" s="204"/>
      <c r="K97" s="204"/>
      <c r="L97" s="204"/>
      <c r="M97" s="204"/>
    </row>
    <row r="98" spans="1:13" ht="15.75" x14ac:dyDescent="0.25">
      <c r="A98" s="71" t="s">
        <v>25</v>
      </c>
    </row>
    <row r="100" spans="1:13" x14ac:dyDescent="0.25">
      <c r="G100" s="192"/>
      <c r="H100" s="192"/>
      <c r="I100" s="192"/>
      <c r="J100" s="192"/>
    </row>
    <row r="101" spans="1:13" x14ac:dyDescent="0.25">
      <c r="G101" s="192"/>
      <c r="H101" s="192"/>
      <c r="I101" s="192"/>
      <c r="J101" s="192"/>
    </row>
    <row r="102" spans="1:13" x14ac:dyDescent="0.25">
      <c r="G102" s="192"/>
      <c r="H102" s="192"/>
      <c r="I102" s="192"/>
      <c r="J102" s="192"/>
    </row>
    <row r="103" spans="1:13" x14ac:dyDescent="0.25">
      <c r="G103" s="192"/>
      <c r="H103" s="192"/>
      <c r="I103" s="192"/>
      <c r="J103" s="192"/>
    </row>
    <row r="104" spans="1:13" ht="76.5" customHeight="1" x14ac:dyDescent="0.25">
      <c r="G104" s="192"/>
      <c r="H104" s="192"/>
      <c r="I104" s="192"/>
      <c r="J104" s="192"/>
    </row>
    <row r="105" spans="1:13" x14ac:dyDescent="0.25">
      <c r="G105" s="192"/>
      <c r="H105" s="192"/>
      <c r="I105" s="192"/>
      <c r="J105" s="192"/>
    </row>
    <row r="106" spans="1:13" x14ac:dyDescent="0.25">
      <c r="G106" s="192"/>
      <c r="H106" s="192"/>
      <c r="I106" s="192"/>
      <c r="J106" s="192"/>
    </row>
    <row r="107" spans="1:13" x14ac:dyDescent="0.25">
      <c r="G107" s="192"/>
      <c r="H107" s="192"/>
      <c r="I107" s="192"/>
      <c r="J107" s="192"/>
    </row>
  </sheetData>
  <mergeCells count="103">
    <mergeCell ref="L87:P87"/>
    <mergeCell ref="L88:P88"/>
    <mergeCell ref="L56:P56"/>
    <mergeCell ref="L89:P89"/>
    <mergeCell ref="L76:P76"/>
    <mergeCell ref="L77:P77"/>
    <mergeCell ref="L35:P35"/>
    <mergeCell ref="L51:P51"/>
    <mergeCell ref="Q8:X8"/>
    <mergeCell ref="L8:P8"/>
    <mergeCell ref="L9:P9"/>
    <mergeCell ref="L10:P10"/>
    <mergeCell ref="L11:P11"/>
    <mergeCell ref="L12:P12"/>
    <mergeCell ref="L15:P15"/>
    <mergeCell ref="L18:P18"/>
    <mergeCell ref="L21:P21"/>
    <mergeCell ref="L13:P13"/>
    <mergeCell ref="L19:P19"/>
    <mergeCell ref="L20:P20"/>
    <mergeCell ref="L14:P14"/>
    <mergeCell ref="L16:P16"/>
    <mergeCell ref="L17:P17"/>
    <mergeCell ref="L22:P22"/>
    <mergeCell ref="L32:P32"/>
    <mergeCell ref="L24:P24"/>
    <mergeCell ref="L23:P23"/>
    <mergeCell ref="L25:P25"/>
    <mergeCell ref="A1:P1"/>
    <mergeCell ref="A2:P2"/>
    <mergeCell ref="A3:P3"/>
    <mergeCell ref="A4:P4"/>
    <mergeCell ref="A5:P5"/>
    <mergeCell ref="L6:O6"/>
    <mergeCell ref="A7:C7"/>
    <mergeCell ref="H7:I7"/>
    <mergeCell ref="L7:N7"/>
    <mergeCell ref="O7:P7"/>
    <mergeCell ref="A26:E26"/>
    <mergeCell ref="K26:P26"/>
    <mergeCell ref="A27:E27"/>
    <mergeCell ref="K27:P27"/>
    <mergeCell ref="A28:E28"/>
    <mergeCell ref="A30:C30"/>
    <mergeCell ref="I30:J30"/>
    <mergeCell ref="L30:N30"/>
    <mergeCell ref="O30:P30"/>
    <mergeCell ref="L31:P31"/>
    <mergeCell ref="L33:P33"/>
    <mergeCell ref="A63:E63"/>
    <mergeCell ref="K63:P63"/>
    <mergeCell ref="A64:E64"/>
    <mergeCell ref="K64:P64"/>
    <mergeCell ref="L59:P59"/>
    <mergeCell ref="L47:P47"/>
    <mergeCell ref="L48:P48"/>
    <mergeCell ref="L49:P49"/>
    <mergeCell ref="L34:P34"/>
    <mergeCell ref="L36:P36"/>
    <mergeCell ref="L37:P37"/>
    <mergeCell ref="L38:P38"/>
    <mergeCell ref="L45:P45"/>
    <mergeCell ref="L46:P46"/>
    <mergeCell ref="L39:P39"/>
    <mergeCell ref="L40:P40"/>
    <mergeCell ref="L41:P41"/>
    <mergeCell ref="L42:P42"/>
    <mergeCell ref="L43:P43"/>
    <mergeCell ref="L90:P90"/>
    <mergeCell ref="G100:J107"/>
    <mergeCell ref="A65:E65"/>
    <mergeCell ref="L68:N68"/>
    <mergeCell ref="L69:P69"/>
    <mergeCell ref="L70:P70"/>
    <mergeCell ref="A91:E91"/>
    <mergeCell ref="K91:P91"/>
    <mergeCell ref="A92:E92"/>
    <mergeCell ref="K92:P92"/>
    <mergeCell ref="A93:E93"/>
    <mergeCell ref="A96:M96"/>
    <mergeCell ref="A97:M97"/>
    <mergeCell ref="L71:P71"/>
    <mergeCell ref="L72:P72"/>
    <mergeCell ref="L84:P84"/>
    <mergeCell ref="L86:P86"/>
    <mergeCell ref="L78:P78"/>
    <mergeCell ref="L79:P79"/>
    <mergeCell ref="L80:P80"/>
    <mergeCell ref="L81:P81"/>
    <mergeCell ref="L82:P82"/>
    <mergeCell ref="L85:P85"/>
    <mergeCell ref="L73:P73"/>
    <mergeCell ref="L83:P83"/>
    <mergeCell ref="L74:P74"/>
    <mergeCell ref="L75:P75"/>
    <mergeCell ref="L55:P55"/>
    <mergeCell ref="L44:P44"/>
    <mergeCell ref="L53:P53"/>
    <mergeCell ref="L54:P54"/>
    <mergeCell ref="L52:P52"/>
    <mergeCell ref="L58:P58"/>
    <mergeCell ref="L50:P50"/>
    <mergeCell ref="L57:P57"/>
  </mergeCells>
  <pageMargins left="0.7" right="0.7" top="0.75" bottom="0.75" header="0.3" footer="0.3"/>
  <pageSetup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5" x14ac:dyDescent="0.25"/>
  <cols>
    <col min="1" max="1" width="21" bestFit="1" customWidth="1"/>
    <col min="2" max="2" width="74.28515625" bestFit="1" customWidth="1"/>
  </cols>
  <sheetData>
    <row r="1" spans="1:2" x14ac:dyDescent="0.25">
      <c r="A1" t="s">
        <v>154</v>
      </c>
      <c r="B1" t="s">
        <v>155</v>
      </c>
    </row>
    <row r="2" spans="1:2" ht="15.75" customHeight="1" x14ac:dyDescent="0.25">
      <c r="A2" s="35">
        <v>22610</v>
      </c>
      <c r="B2" t="str">
        <f>"https://www.tdhca.state.tx.us/multifamily/docs/imaged/2022DLApps/" &amp; A2 &amp; ".pdf"</f>
        <v>https://www.tdhca.state.tx.us/multifamily/docs/imaged/2022DLApps/22610.pdf</v>
      </c>
    </row>
    <row r="3" spans="1:2" ht="15.75" customHeight="1" x14ac:dyDescent="0.25">
      <c r="A3" s="35">
        <v>22609</v>
      </c>
      <c r="B3" t="str">
        <f t="shared" ref="B3:B31" si="0">"https://www.tdhca.state.tx.us/multifamily/docs/imaged/2022DLApps/" &amp; A3 &amp; ".pdf"</f>
        <v>https://www.tdhca.state.tx.us/multifamily/docs/imaged/2022DLApps/22609.pdf</v>
      </c>
    </row>
    <row r="4" spans="1:2" ht="35.25" customHeight="1" x14ac:dyDescent="0.25">
      <c r="A4" s="53">
        <v>22172</v>
      </c>
      <c r="B4" t="str">
        <f t="shared" si="0"/>
        <v>https://www.tdhca.state.tx.us/multifamily/docs/imaged/2022DLApps/22172.pdf</v>
      </c>
    </row>
    <row r="5" spans="1:2" ht="35.25" customHeight="1" x14ac:dyDescent="0.25">
      <c r="A5" s="94">
        <v>22204</v>
      </c>
      <c r="B5" t="str">
        <f t="shared" si="0"/>
        <v>https://www.tdhca.state.tx.us/multifamily/docs/imaged/2022DLApps/22204.pdf</v>
      </c>
    </row>
    <row r="6" spans="1:2" ht="35.25" customHeight="1" x14ac:dyDescent="0.25">
      <c r="A6" s="94">
        <v>22211</v>
      </c>
      <c r="B6" t="str">
        <f t="shared" si="0"/>
        <v>https://www.tdhca.state.tx.us/multifamily/docs/imaged/2022DLApps/22211.pdf</v>
      </c>
    </row>
    <row r="7" spans="1:2" ht="35.25" customHeight="1" x14ac:dyDescent="0.25">
      <c r="A7" s="94">
        <v>22218</v>
      </c>
      <c r="B7" t="str">
        <f t="shared" si="0"/>
        <v>https://www.tdhca.state.tx.us/multifamily/docs/imaged/2022DLApps/22218.pdf</v>
      </c>
    </row>
    <row r="8" spans="1:2" ht="35.25" customHeight="1" x14ac:dyDescent="0.25">
      <c r="A8" s="94">
        <v>22220</v>
      </c>
      <c r="B8" t="str">
        <f t="shared" si="0"/>
        <v>https://www.tdhca.state.tx.us/multifamily/docs/imaged/2022DLApps/22220.pdf</v>
      </c>
    </row>
    <row r="9" spans="1:2" ht="35.25" customHeight="1" x14ac:dyDescent="0.25">
      <c r="A9" s="143">
        <v>22000</v>
      </c>
      <c r="B9" t="str">
        <f t="shared" si="0"/>
        <v>https://www.tdhca.state.tx.us/multifamily/docs/imaged/2022DLApps/22000.pdf</v>
      </c>
    </row>
    <row r="10" spans="1:2" ht="35.25" customHeight="1" x14ac:dyDescent="0.25">
      <c r="A10" s="144">
        <v>22171</v>
      </c>
      <c r="B10" t="str">
        <f t="shared" si="0"/>
        <v>https://www.tdhca.state.tx.us/multifamily/docs/imaged/2022DLApps/22171.pdf</v>
      </c>
    </row>
    <row r="11" spans="1:2" ht="35.25" customHeight="1" x14ac:dyDescent="0.25">
      <c r="A11" s="144">
        <v>22222</v>
      </c>
      <c r="B11" t="str">
        <f t="shared" si="0"/>
        <v>https://www.tdhca.state.tx.us/multifamily/docs/imaged/2022DLApps/22222.pdf</v>
      </c>
    </row>
    <row r="12" spans="1:2" ht="35.25" customHeight="1" x14ac:dyDescent="0.25">
      <c r="A12" s="144">
        <v>22244</v>
      </c>
      <c r="B12" t="str">
        <f t="shared" si="0"/>
        <v>https://www.tdhca.state.tx.us/multifamily/docs/imaged/2022DLApps/22244.pdf</v>
      </c>
    </row>
    <row r="13" spans="1:2" ht="35.25" customHeight="1" x14ac:dyDescent="0.25">
      <c r="A13" s="145">
        <v>22320</v>
      </c>
      <c r="B13" t="str">
        <f t="shared" si="0"/>
        <v>https://www.tdhca.state.tx.us/multifamily/docs/imaged/2022DLApps/22320.pdf</v>
      </c>
    </row>
    <row r="14" spans="1:2" ht="35.25" customHeight="1" x14ac:dyDescent="0.25">
      <c r="A14" s="145">
        <v>22331</v>
      </c>
      <c r="B14" t="str">
        <f t="shared" si="0"/>
        <v>https://www.tdhca.state.tx.us/multifamily/docs/imaged/2022DLApps/22331.pdf</v>
      </c>
    </row>
    <row r="15" spans="1:2" ht="35.25" customHeight="1" x14ac:dyDescent="0.25">
      <c r="A15" s="94">
        <v>22224</v>
      </c>
      <c r="B15" t="str">
        <f t="shared" si="0"/>
        <v>https://www.tdhca.state.tx.us/multifamily/docs/imaged/2022DLApps/22224.pdf</v>
      </c>
    </row>
    <row r="16" spans="1:2" s="157" customFormat="1" ht="35.25" customHeight="1" x14ac:dyDescent="0.25">
      <c r="A16" s="94">
        <v>22236</v>
      </c>
      <c r="B16" t="str">
        <f t="shared" si="0"/>
        <v>https://www.tdhca.state.tx.us/multifamily/docs/imaged/2022DLApps/22236.pdf</v>
      </c>
    </row>
    <row r="17" spans="1:2" ht="35.25" customHeight="1" x14ac:dyDescent="0.25">
      <c r="A17" s="94">
        <v>22257</v>
      </c>
      <c r="B17" t="str">
        <f t="shared" si="0"/>
        <v>https://www.tdhca.state.tx.us/multifamily/docs/imaged/2022DLApps/22257.pdf</v>
      </c>
    </row>
    <row r="18" spans="1:2" ht="35.25" customHeight="1" x14ac:dyDescent="0.25">
      <c r="A18" s="94">
        <v>22258</v>
      </c>
      <c r="B18" t="str">
        <f t="shared" si="0"/>
        <v>https://www.tdhca.state.tx.us/multifamily/docs/imaged/2022DLApps/22258.pdf</v>
      </c>
    </row>
    <row r="19" spans="1:2" s="157" customFormat="1" ht="35.25" customHeight="1" x14ac:dyDescent="0.25">
      <c r="A19" s="94">
        <v>22268</v>
      </c>
      <c r="B19" t="str">
        <f t="shared" si="0"/>
        <v>https://www.tdhca.state.tx.us/multifamily/docs/imaged/2022DLApps/22268.pdf</v>
      </c>
    </row>
    <row r="20" spans="1:2" ht="35.25" customHeight="1" x14ac:dyDescent="0.25">
      <c r="A20" s="94">
        <v>22269</v>
      </c>
      <c r="B20" t="str">
        <f t="shared" si="0"/>
        <v>https://www.tdhca.state.tx.us/multifamily/docs/imaged/2022DLApps/22269.pdf</v>
      </c>
    </row>
    <row r="21" spans="1:2" ht="35.25" customHeight="1" x14ac:dyDescent="0.25">
      <c r="A21" s="94">
        <v>22270</v>
      </c>
      <c r="B21" t="str">
        <f t="shared" si="0"/>
        <v>https://www.tdhca.state.tx.us/multifamily/docs/imaged/2022DLApps/22270.pdf</v>
      </c>
    </row>
    <row r="22" spans="1:2" ht="35.25" customHeight="1" x14ac:dyDescent="0.25">
      <c r="A22" s="94">
        <v>22503</v>
      </c>
      <c r="B22" t="str">
        <f t="shared" si="0"/>
        <v>https://www.tdhca.state.tx.us/multifamily/docs/imaged/2022DLApps/22503.pdf</v>
      </c>
    </row>
    <row r="23" spans="1:2" ht="35.25" customHeight="1" x14ac:dyDescent="0.25">
      <c r="A23" s="94">
        <v>22506</v>
      </c>
      <c r="B23" t="str">
        <f t="shared" si="0"/>
        <v>https://www.tdhca.state.tx.us/multifamily/docs/imaged/2022DLApps/22506.pdf</v>
      </c>
    </row>
    <row r="24" spans="1:2" ht="35.25" customHeight="1" x14ac:dyDescent="0.25">
      <c r="A24" s="94">
        <v>22507</v>
      </c>
      <c r="B24" t="str">
        <f t="shared" si="0"/>
        <v>https://www.tdhca.state.tx.us/multifamily/docs/imaged/2022DLApps/22507.pdf</v>
      </c>
    </row>
    <row r="25" spans="1:2" ht="35.25" customHeight="1" x14ac:dyDescent="0.25">
      <c r="A25" s="94">
        <v>22520</v>
      </c>
      <c r="B25" t="str">
        <f t="shared" si="0"/>
        <v>https://www.tdhca.state.tx.us/multifamily/docs/imaged/2022DLApps/22520.pdf</v>
      </c>
    </row>
    <row r="26" spans="1:2" ht="35.25" customHeight="1" x14ac:dyDescent="0.25">
      <c r="A26" s="94">
        <v>22321</v>
      </c>
      <c r="B26" t="str">
        <f t="shared" si="0"/>
        <v>https://www.tdhca.state.tx.us/multifamily/docs/imaged/2022DLApps/22321.pdf</v>
      </c>
    </row>
    <row r="27" spans="1:2" ht="35.25" customHeight="1" x14ac:dyDescent="0.25">
      <c r="A27" s="94">
        <v>22330</v>
      </c>
      <c r="B27" t="str">
        <f t="shared" si="0"/>
        <v>https://www.tdhca.state.tx.us/multifamily/docs/imaged/2022DLApps/22330.pdf</v>
      </c>
    </row>
    <row r="28" spans="1:2" ht="34.9" customHeight="1" x14ac:dyDescent="0.25">
      <c r="A28" s="94">
        <v>22502</v>
      </c>
      <c r="B28" t="str">
        <f t="shared" si="0"/>
        <v>https://www.tdhca.state.tx.us/multifamily/docs/imaged/2022DLApps/22502.pdf</v>
      </c>
    </row>
    <row r="29" spans="1:2" ht="30.75" customHeight="1" x14ac:dyDescent="0.25">
      <c r="A29" s="87">
        <v>22501</v>
      </c>
      <c r="B29" t="str">
        <f t="shared" si="0"/>
        <v>https://www.tdhca.state.tx.us/multifamily/docs/imaged/2022DLApps/22501.pdf</v>
      </c>
    </row>
    <row r="30" spans="1:2" ht="24" hidden="1" customHeight="1" x14ac:dyDescent="0.25">
      <c r="A30" s="108"/>
      <c r="B30" t="str">
        <f t="shared" si="0"/>
        <v>https://www.tdhca.state.tx.us/multifamily/docs/imaged/2022DLApps/.pdf</v>
      </c>
    </row>
    <row r="31" spans="1:2" ht="15.75" hidden="1" x14ac:dyDescent="0.25">
      <c r="A31" s="108"/>
      <c r="B31" t="str">
        <f t="shared" si="0"/>
        <v>https://www.tdhca.state.tx.us/multifamily/docs/imaged/2022DLApps/.pdf</v>
      </c>
    </row>
    <row r="32" spans="1:2" ht="48" customHeight="1" x14ac:dyDescent="0.25">
      <c r="A32" s="70" t="s">
        <v>140</v>
      </c>
    </row>
    <row r="33" spans="1:2" s="157" customFormat="1" ht="16.5" customHeight="1" x14ac:dyDescent="0.25">
      <c r="A33" s="94">
        <v>22504</v>
      </c>
      <c r="B33" t="str">
        <f t="shared" ref="B33:B53" si="1">"https://www.tdhca.state.tx.us/multifamily/docs/imaged/2022DLApps/" &amp; A33 &amp; ".pdf"</f>
        <v>https://www.tdhca.state.tx.us/multifamily/docs/imaged/2022DLApps/22504.pdf</v>
      </c>
    </row>
    <row r="34" spans="1:2" s="157" customFormat="1" ht="16.5" customHeight="1" x14ac:dyDescent="0.25">
      <c r="A34" s="159">
        <v>22505</v>
      </c>
      <c r="B34" t="str">
        <f t="shared" si="1"/>
        <v>https://www.tdhca.state.tx.us/multifamily/docs/imaged/2022DLApps/22505.pdf</v>
      </c>
    </row>
    <row r="35" spans="1:2" s="157" customFormat="1" ht="16.5" customHeight="1" x14ac:dyDescent="0.25">
      <c r="A35" s="159">
        <v>22508</v>
      </c>
      <c r="B35" t="str">
        <f t="shared" si="1"/>
        <v>https://www.tdhca.state.tx.us/multifamily/docs/imaged/2022DLApps/22508.pdf</v>
      </c>
    </row>
    <row r="36" spans="1:2" s="157" customFormat="1" ht="16.5" customHeight="1" x14ac:dyDescent="0.25">
      <c r="A36" s="159">
        <v>22509</v>
      </c>
      <c r="B36" t="str">
        <f t="shared" si="1"/>
        <v>https://www.tdhca.state.tx.us/multifamily/docs/imaged/2022DLApps/22509.pdf</v>
      </c>
    </row>
    <row r="37" spans="1:2" s="157" customFormat="1" ht="16.5" customHeight="1" x14ac:dyDescent="0.25">
      <c r="A37" s="159">
        <v>22510</v>
      </c>
      <c r="B37" t="str">
        <f t="shared" si="1"/>
        <v>https://www.tdhca.state.tx.us/multifamily/docs/imaged/2022DLApps/22510.pdf</v>
      </c>
    </row>
    <row r="38" spans="1:2" s="157" customFormat="1" ht="16.5" customHeight="1" x14ac:dyDescent="0.25">
      <c r="A38" s="159">
        <v>22512</v>
      </c>
      <c r="B38" t="str">
        <f t="shared" si="1"/>
        <v>https://www.tdhca.state.tx.us/multifamily/docs/imaged/2022DLApps/22512.pdf</v>
      </c>
    </row>
    <row r="39" spans="1:2" s="157" customFormat="1" ht="16.5" customHeight="1" x14ac:dyDescent="0.25">
      <c r="A39" s="159">
        <v>22513</v>
      </c>
      <c r="B39" t="str">
        <f t="shared" si="1"/>
        <v>https://www.tdhca.state.tx.us/multifamily/docs/imaged/2022DLApps/22513.pdf</v>
      </c>
    </row>
    <row r="40" spans="1:2" s="157" customFormat="1" ht="16.5" customHeight="1" x14ac:dyDescent="0.25">
      <c r="A40" s="159">
        <v>22514</v>
      </c>
      <c r="B40" t="str">
        <f t="shared" si="1"/>
        <v>https://www.tdhca.state.tx.us/multifamily/docs/imaged/2022DLApps/22514.pdf</v>
      </c>
    </row>
    <row r="41" spans="1:2" s="157" customFormat="1" ht="16.5" customHeight="1" x14ac:dyDescent="0.25">
      <c r="A41" s="159">
        <v>22515</v>
      </c>
      <c r="B41" t="str">
        <f t="shared" si="1"/>
        <v>https://www.tdhca.state.tx.us/multifamily/docs/imaged/2022DLApps/22515.pdf</v>
      </c>
    </row>
    <row r="42" spans="1:2" s="157" customFormat="1" ht="15.75" customHeight="1" x14ac:dyDescent="0.25">
      <c r="A42" s="159">
        <v>22516</v>
      </c>
      <c r="B42" t="str">
        <f t="shared" si="1"/>
        <v>https://www.tdhca.state.tx.us/multifamily/docs/imaged/2022DLApps/22516.pdf</v>
      </c>
    </row>
    <row r="43" spans="1:2" s="157" customFormat="1" ht="16.5" customHeight="1" x14ac:dyDescent="0.25">
      <c r="A43" s="159">
        <v>22517</v>
      </c>
      <c r="B43" t="str">
        <f t="shared" si="1"/>
        <v>https://www.tdhca.state.tx.us/multifamily/docs/imaged/2022DLApps/22517.pdf</v>
      </c>
    </row>
    <row r="44" spans="1:2" s="157" customFormat="1" ht="16.5" customHeight="1" x14ac:dyDescent="0.25">
      <c r="A44" s="159">
        <v>22518</v>
      </c>
      <c r="B44" t="str">
        <f t="shared" si="1"/>
        <v>https://www.tdhca.state.tx.us/multifamily/docs/imaged/2022DLApps/22518.pdf</v>
      </c>
    </row>
    <row r="45" spans="1:2" s="157" customFormat="1" ht="16.5" customHeight="1" x14ac:dyDescent="0.25">
      <c r="A45" s="159">
        <v>22519</v>
      </c>
      <c r="B45" t="str">
        <f t="shared" si="1"/>
        <v>https://www.tdhca.state.tx.us/multifamily/docs/imaged/2022DLApps/22519.pdf</v>
      </c>
    </row>
    <row r="46" spans="1:2" s="157" customFormat="1" ht="16.5" customHeight="1" x14ac:dyDescent="0.25">
      <c r="A46" s="166">
        <v>22500</v>
      </c>
      <c r="B46" t="str">
        <f t="shared" si="1"/>
        <v>https://www.tdhca.state.tx.us/multifamily/docs/imaged/2022DLApps/22500.pdf</v>
      </c>
    </row>
    <row r="47" spans="1:2" ht="16.5" customHeight="1" x14ac:dyDescent="0.25">
      <c r="A47" s="159">
        <v>22171</v>
      </c>
      <c r="B47" t="str">
        <f t="shared" si="1"/>
        <v>https://www.tdhca.state.tx.us/multifamily/docs/imaged/2022DLApps/22171.pdf</v>
      </c>
    </row>
    <row r="48" spans="1:2" ht="16.5" customHeight="1" x14ac:dyDescent="0.25">
      <c r="A48" s="159">
        <v>22218</v>
      </c>
      <c r="B48" t="str">
        <f t="shared" si="1"/>
        <v>https://www.tdhca.state.tx.us/multifamily/docs/imaged/2022DLApps/22218.pdf</v>
      </c>
    </row>
    <row r="49" spans="1:2" ht="16.5" customHeight="1" x14ac:dyDescent="0.25">
      <c r="A49" s="159">
        <v>22500</v>
      </c>
      <c r="B49" t="str">
        <f t="shared" si="1"/>
        <v>https://www.tdhca.state.tx.us/multifamily/docs/imaged/2022DLApps/22500.pdf</v>
      </c>
    </row>
    <row r="50" spans="1:2" ht="16.5" customHeight="1" x14ac:dyDescent="0.25">
      <c r="A50" s="159">
        <v>22244</v>
      </c>
      <c r="B50" t="str">
        <f t="shared" si="1"/>
        <v>https://www.tdhca.state.tx.us/multifamily/docs/imaged/2022DLApps/22244.pdf</v>
      </c>
    </row>
    <row r="51" spans="1:2" ht="16.5" customHeight="1" x14ac:dyDescent="0.25">
      <c r="A51" s="159">
        <v>22520</v>
      </c>
      <c r="B51" t="str">
        <f t="shared" si="1"/>
        <v>https://www.tdhca.state.tx.us/multifamily/docs/imaged/2022DLApps/22520.pdf</v>
      </c>
    </row>
    <row r="52" spans="1:2" ht="16.5" customHeight="1" x14ac:dyDescent="0.25">
      <c r="A52" s="159">
        <v>22501</v>
      </c>
      <c r="B52" t="str">
        <f t="shared" si="1"/>
        <v>https://www.tdhca.state.tx.us/multifamily/docs/imaged/2022DLApps/22501.pdf</v>
      </c>
    </row>
    <row r="53" spans="1:2" ht="16.5" customHeight="1" x14ac:dyDescent="0.25">
      <c r="A53" s="159">
        <v>22236</v>
      </c>
      <c r="B53" t="str">
        <f t="shared" si="1"/>
        <v>https://www.tdhca.state.tx.us/multifamily/docs/imaged/2022DLApps/22236.pdf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04-06-22</vt: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 Multifamily Direct Loan Program - Application Log - October 19, 2021</dc:title>
  <dc:creator>TDHCA</dc:creator>
  <cp:keywords>2021-3 Multifamily Direct Loan Program - Application Log - October 19, 2021</cp:keywords>
  <cp:lastModifiedBy>Julie Leung</cp:lastModifiedBy>
  <cp:lastPrinted>2021-07-22T14:44:15Z</cp:lastPrinted>
  <dcterms:created xsi:type="dcterms:W3CDTF">2021-07-21T17:56:17Z</dcterms:created>
  <dcterms:modified xsi:type="dcterms:W3CDTF">2022-04-29T19:38:37Z</dcterms:modified>
  <cp:category>2021 MFDL</cp:category>
</cp:coreProperties>
</file>