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webmaster_projects\mf_temp_docs\2020\"/>
    </mc:Choice>
  </mc:AlternateContent>
  <bookViews>
    <workbookView xWindow="15" yWindow="45" windowWidth="19320" windowHeight="10830" activeTab="3"/>
  </bookViews>
  <sheets>
    <sheet name="4HTC_local_issuer" sheetId="1" r:id="rId1"/>
    <sheet name="4HTC_TDHCA_Bond" sheetId="2" r:id="rId2"/>
    <sheet name="4HTC_local_issuer_closed" sheetId="4" r:id="rId3"/>
    <sheet name="4HTC_TDHCA_Bond_Closed" sheetId="5" r:id="rId4"/>
  </sheets>
  <calcPr calcId="162913"/>
</workbook>
</file>

<file path=xl/calcChain.xml><?xml version="1.0" encoding="utf-8"?>
<calcChain xmlns="http://schemas.openxmlformats.org/spreadsheetml/2006/main">
  <c r="P25" i="5" l="1"/>
  <c r="O25" i="5"/>
  <c r="N25" i="5"/>
  <c r="L25" i="5"/>
  <c r="S25" i="5"/>
  <c r="S21" i="5"/>
  <c r="S18" i="5"/>
  <c r="S15" i="5"/>
  <c r="S12" i="5"/>
  <c r="P12" i="5"/>
  <c r="O12" i="5"/>
  <c r="N12" i="5"/>
  <c r="L12" i="5"/>
  <c r="P21" i="5"/>
  <c r="O21" i="5"/>
  <c r="N21" i="5"/>
  <c r="L21" i="5"/>
  <c r="P18" i="5"/>
  <c r="O18" i="5"/>
  <c r="N18" i="5"/>
  <c r="L18" i="5"/>
  <c r="P15" i="5"/>
  <c r="O15" i="5"/>
  <c r="N15" i="5"/>
  <c r="L15" i="5"/>
  <c r="O51" i="4"/>
  <c r="N51" i="4"/>
  <c r="O40" i="4"/>
  <c r="N40" i="4"/>
  <c r="L40" i="4"/>
  <c r="O33" i="4"/>
  <c r="N33" i="4"/>
  <c r="L33" i="4"/>
  <c r="O21" i="4"/>
  <c r="N21" i="4"/>
  <c r="O15" i="4"/>
  <c r="N15" i="4"/>
  <c r="U51" i="4"/>
  <c r="U43" i="4"/>
  <c r="U40" i="4"/>
  <c r="U36" i="4"/>
  <c r="U53" i="4"/>
  <c r="U33" i="4"/>
  <c r="U21" i="4"/>
  <c r="U15" i="4"/>
  <c r="L51" i="4"/>
  <c r="O43" i="4"/>
  <c r="N43" i="4"/>
  <c r="L43" i="4"/>
  <c r="O36" i="4"/>
  <c r="N36" i="4"/>
  <c r="L36" i="4"/>
  <c r="L21" i="4"/>
  <c r="L15" i="4"/>
  <c r="L82" i="1"/>
  <c r="N82" i="1"/>
  <c r="O82" i="1"/>
  <c r="U84" i="1"/>
  <c r="O67" i="1"/>
  <c r="N67" i="1"/>
  <c r="L67" i="1"/>
  <c r="O59" i="1"/>
  <c r="N59" i="1"/>
  <c r="N84" i="1"/>
  <c r="L59" i="1"/>
  <c r="O38" i="1"/>
  <c r="N38" i="1"/>
  <c r="L38" i="1"/>
  <c r="O23" i="1"/>
  <c r="N23" i="1"/>
  <c r="L23" i="1"/>
  <c r="S33" i="2"/>
  <c r="P15" i="2"/>
  <c r="O15" i="2"/>
  <c r="O33" i="2"/>
  <c r="N15" i="2"/>
  <c r="N20" i="2"/>
  <c r="L20" i="2"/>
  <c r="L15" i="2"/>
  <c r="L33" i="2"/>
  <c r="O73" i="1"/>
  <c r="N73" i="1"/>
  <c r="L73" i="1"/>
  <c r="O62" i="1"/>
  <c r="N62" i="1"/>
  <c r="L62" i="1"/>
  <c r="P23" i="2"/>
  <c r="O23" i="2"/>
  <c r="N23" i="2"/>
  <c r="L23" i="2"/>
  <c r="O70" i="1"/>
  <c r="O84" i="1"/>
  <c r="N70" i="1"/>
  <c r="L70" i="1"/>
  <c r="P20" i="2"/>
  <c r="P33" i="2"/>
  <c r="O20" i="2"/>
  <c r="N29" i="2"/>
  <c r="N26" i="2"/>
  <c r="L29" i="2"/>
  <c r="L26" i="2"/>
  <c r="O26" i="2"/>
  <c r="P26" i="2"/>
  <c r="O29" i="2"/>
  <c r="P29" i="2"/>
  <c r="L10" i="1"/>
  <c r="L84" i="1"/>
  <c r="N10" i="1"/>
  <c r="O10" i="1"/>
  <c r="N33" i="2"/>
  <c r="L53" i="4"/>
  <c r="N53" i="4"/>
  <c r="O53" i="4"/>
</calcChain>
</file>

<file path=xl/sharedStrings.xml><?xml version="1.0" encoding="utf-8"?>
<sst xmlns="http://schemas.openxmlformats.org/spreadsheetml/2006/main" count="1707" uniqueCount="454">
  <si>
    <t>General</t>
  </si>
  <si>
    <t>Acq/Rehab</t>
  </si>
  <si>
    <t>Fort Worth</t>
  </si>
  <si>
    <t>Tarrant</t>
  </si>
  <si>
    <t>Previous TDHCA#</t>
  </si>
  <si>
    <t>City</t>
  </si>
  <si>
    <t>County</t>
  </si>
  <si>
    <t>Region</t>
  </si>
  <si>
    <t>Construction Type</t>
  </si>
  <si>
    <t>Total Units</t>
  </si>
  <si>
    <t>Applicant</t>
  </si>
  <si>
    <t>Applicant Contact</t>
  </si>
  <si>
    <t>Phone</t>
  </si>
  <si>
    <t>Email</t>
  </si>
  <si>
    <t>Bond Issuer</t>
  </si>
  <si>
    <t>Bond Issuer Contact</t>
  </si>
  <si>
    <t>Bond Issuer Phone</t>
  </si>
  <si>
    <t>Target Population</t>
  </si>
  <si>
    <t>Bond Reservation Amount</t>
  </si>
  <si>
    <t>Development Name</t>
  </si>
  <si>
    <t>Development Address</t>
  </si>
  <si>
    <t>Requested HTC Amount</t>
  </si>
  <si>
    <t>Recommended HTC Amount</t>
  </si>
  <si>
    <t>Applicant Phone</t>
  </si>
  <si>
    <t>Applicant Email</t>
  </si>
  <si>
    <t>Total Units:</t>
  </si>
  <si>
    <t>N/A</t>
  </si>
  <si>
    <t>Application Status</t>
  </si>
  <si>
    <t>ZIP Code</t>
  </si>
  <si>
    <t>NC</t>
  </si>
  <si>
    <t>Bond Reservation Date</t>
  </si>
  <si>
    <t>Bond Priority Designation</t>
  </si>
  <si>
    <t>Texas Department of Housing and Community Affairs</t>
  </si>
  <si>
    <t>Non-Competitive (4%) Housing Tax Credit (HTC) Program</t>
  </si>
  <si>
    <t>4% HTC Board Meeting Date</t>
  </si>
  <si>
    <t>Bond Expiration Date</t>
  </si>
  <si>
    <t>Recommended Bond Amount</t>
  </si>
  <si>
    <t xml:space="preserve"> Board Meeting Date</t>
  </si>
  <si>
    <t>*Application received Traditional Carryforward from Bond Review Board</t>
  </si>
  <si>
    <t>Total HTC/Bonds:</t>
  </si>
  <si>
    <t>Total HTC:</t>
  </si>
  <si>
    <t>Total Bonds Reserved:</t>
  </si>
  <si>
    <t>Not Yet Issued</t>
  </si>
  <si>
    <t>El Paso</t>
  </si>
  <si>
    <t>Pre-Application</t>
  </si>
  <si>
    <t>San Antonio</t>
  </si>
  <si>
    <t>Bexar</t>
  </si>
  <si>
    <t>John Kenny</t>
  </si>
  <si>
    <t>Debra Guerrero</t>
  </si>
  <si>
    <t>(210) 487-7878</t>
  </si>
  <si>
    <t>dguerrero@nrpgroup.com</t>
  </si>
  <si>
    <t>12/31/2017*</t>
  </si>
  <si>
    <t>Houston</t>
  </si>
  <si>
    <t>Harris</t>
  </si>
  <si>
    <t>Harris County HFC</t>
  </si>
  <si>
    <t>Dallas</t>
  </si>
  <si>
    <t>Justin Hartz</t>
  </si>
  <si>
    <t>(512) 351-9352</t>
  </si>
  <si>
    <t>jhartz@ldgdevelopment.com</t>
  </si>
  <si>
    <t>J.D. Johnson</t>
  </si>
  <si>
    <t>Tarrant County HFC</t>
  </si>
  <si>
    <t>(817) 884-1234</t>
  </si>
  <si>
    <t>Houston HFC</t>
  </si>
  <si>
    <t>Jeff Smith</t>
  </si>
  <si>
    <t>(713) 461-2749</t>
  </si>
  <si>
    <t>Fifty Oaks Apartments</t>
  </si>
  <si>
    <t>Rockport</t>
  </si>
  <si>
    <t>Aransas</t>
  </si>
  <si>
    <t>Sunrise Orchard Apartments</t>
  </si>
  <si>
    <t>5300 Sunrise Road</t>
  </si>
  <si>
    <t>Sunrise Orchard, LP</t>
  </si>
  <si>
    <t>Kim Buche</t>
  </si>
  <si>
    <t>(417) 720-1577</t>
  </si>
  <si>
    <t>Kim@VecinoGroup.com</t>
  </si>
  <si>
    <t>SFC FO, LP</t>
  </si>
  <si>
    <t>(949) 216-0210</t>
  </si>
  <si>
    <t>duene.henry@stepforwardcommunities.com</t>
  </si>
  <si>
    <t>Edinburg Village</t>
  </si>
  <si>
    <t>Edinburg</t>
  </si>
  <si>
    <t>701 South 4th Avenue</t>
  </si>
  <si>
    <t>Hidalgo</t>
  </si>
  <si>
    <t>SFC EV, LP</t>
  </si>
  <si>
    <t>Dale Dodson</t>
  </si>
  <si>
    <t>Scott Galbraith</t>
  </si>
  <si>
    <t>(832) 454-7118</t>
  </si>
  <si>
    <t>dscottgalbraith@gmail.com</t>
  </si>
  <si>
    <t>Gateway at Hutchins</t>
  </si>
  <si>
    <t>805 N. Denton Street</t>
  </si>
  <si>
    <t>Hutchins</t>
  </si>
  <si>
    <t>Mercantile Apartments</t>
  </si>
  <si>
    <t xml:space="preserve">Mercantile Apartments, Ltd. </t>
  </si>
  <si>
    <t>Steele Texas LIHTC, LLC</t>
  </si>
  <si>
    <t>Paul Moore</t>
  </si>
  <si>
    <t>(303) 226-9120</t>
  </si>
  <si>
    <t>pmoore@steeleellc.com</t>
  </si>
  <si>
    <t>Garden City Apartments</t>
  </si>
  <si>
    <t>9601 W. Montgomery Road</t>
  </si>
  <si>
    <t>ddodson@dalcorcompanies.com</t>
  </si>
  <si>
    <t>Stallion Pointe</t>
  </si>
  <si>
    <t>San Antonio Housing Trust Public Finance Corporation</t>
  </si>
  <si>
    <t>9075 S. Race Street</t>
  </si>
  <si>
    <t>Trinity River Public Facility Corporation</t>
  </si>
  <si>
    <t>Brian Dennision</t>
  </si>
  <si>
    <t>(817) 333-3400</t>
  </si>
  <si>
    <t>LDG Stallion Pointe, LP</t>
  </si>
  <si>
    <t>Hutchins 805 North Denton, LLC</t>
  </si>
  <si>
    <t xml:space="preserve">Northwest quadrant of Northern Cross Blvd. and Endicott Ave. </t>
  </si>
  <si>
    <t>501 East 2nd Street</t>
  </si>
  <si>
    <t>Duane Henry</t>
  </si>
  <si>
    <t>Skyline Place Apartments</t>
  </si>
  <si>
    <t>4700 Wimbelton Way</t>
  </si>
  <si>
    <t>Dalcor Skyline, Ltd.</t>
  </si>
  <si>
    <t>(972) 769-9120</t>
  </si>
  <si>
    <t>New Hope Housing at Harrisburg</t>
  </si>
  <si>
    <t>New Hope Housing at Reed</t>
  </si>
  <si>
    <t>Supportive Housing</t>
  </si>
  <si>
    <t>Joy Horak-Brown</t>
  </si>
  <si>
    <t>(713) 222-0290</t>
  </si>
  <si>
    <t>3315 Harrisburg Boulevard</t>
  </si>
  <si>
    <t>Harrisburg SRO, Ltd.</t>
  </si>
  <si>
    <t>joy@newhopehousing.com</t>
  </si>
  <si>
    <t>2565 Reed Road</t>
  </si>
  <si>
    <t>NHH at Reed, Ltd.</t>
  </si>
  <si>
    <t>Acme Road Apartments</t>
  </si>
  <si>
    <t>South Acme Road and Prosperity Drive</t>
  </si>
  <si>
    <t>12/31/2018*</t>
  </si>
  <si>
    <t>Acme Apartments, Ltd.</t>
  </si>
  <si>
    <t>George W. Baines</t>
  </si>
  <si>
    <t>Charles R. Morehead</t>
  </si>
  <si>
    <t>Elderly Preference</t>
  </si>
  <si>
    <t>Alamito Public Facilities Corporation</t>
  </si>
  <si>
    <t>Gerald Chicon</t>
  </si>
  <si>
    <t>(915) 849-3702</t>
  </si>
  <si>
    <t>10661 Vistal Del Sol Drive</t>
  </si>
  <si>
    <t>Richard Seges</t>
  </si>
  <si>
    <t>(915) 849-3813</t>
  </si>
  <si>
    <t>rseges@hacep.org</t>
  </si>
  <si>
    <t xml:space="preserve">El Paso RAD 1B, LTD. </t>
  </si>
  <si>
    <t>.</t>
  </si>
  <si>
    <t>Fenix Estates</t>
  </si>
  <si>
    <t>Horace Allison</t>
  </si>
  <si>
    <t>(713) 689-9580</t>
  </si>
  <si>
    <t>Corner of Hussion Street and Winchester Street</t>
  </si>
  <si>
    <t>Broadmoor at Western Hills</t>
  </si>
  <si>
    <t>2900 Broadmoor Drive</t>
  </si>
  <si>
    <t>The Broadmoor at Western Hills, Ltd.</t>
  </si>
  <si>
    <t>Fenix Esates I, LP</t>
  </si>
  <si>
    <t>horace.allison@hchatexas.org</t>
  </si>
  <si>
    <t>2016 Application Status Log - TDHCA as Bond Issuer</t>
  </si>
  <si>
    <t>2016 Application Status Log - Local Bond Issuer</t>
  </si>
  <si>
    <t>Approved</t>
  </si>
  <si>
    <t>Cross Creek Apartments</t>
  </si>
  <si>
    <t>1124 Rutland Drive</t>
  </si>
  <si>
    <t>Austin</t>
  </si>
  <si>
    <t>Travis</t>
  </si>
  <si>
    <t>Austin HFC</t>
  </si>
  <si>
    <t>David Potter</t>
  </si>
  <si>
    <t>(512) 974-3192</t>
  </si>
  <si>
    <t>TMG-TX Austin II, LP</t>
  </si>
  <si>
    <t>Lauretta Kennedy</t>
  </si>
  <si>
    <t>(917) 941-5504</t>
  </si>
  <si>
    <t>laurettakennedy@hotmail.com</t>
  </si>
  <si>
    <t>Sansom Pointe Senior</t>
  </si>
  <si>
    <t>Sansom Ridge</t>
  </si>
  <si>
    <t>Sansom</t>
  </si>
  <si>
    <t>Elderly Limitation</t>
  </si>
  <si>
    <t>FM 1220 Road and La Junta Street</t>
  </si>
  <si>
    <t>Sansom Park</t>
  </si>
  <si>
    <t>Sansom Ridge, LP</t>
  </si>
  <si>
    <t>Sansom Pointe Senior, LP</t>
  </si>
  <si>
    <t>Chas E. Graham</t>
  </si>
  <si>
    <t>Rio Grande</t>
  </si>
  <si>
    <t>Judson Williams</t>
  </si>
  <si>
    <t>Father Carlos Pinto Memorial</t>
  </si>
  <si>
    <t>701, 707, 709, 711, 721, and 801 Park, 1206 E. Father Rahm,. 1007 and 1009 St. Vrain, 801 Hills, 620 Kansas and 615 S. Campbell</t>
  </si>
  <si>
    <t>8720 Independence Drive</t>
  </si>
  <si>
    <t>EP Rio Grande Three, LP</t>
  </si>
  <si>
    <t>212 Lisbon Street</t>
  </si>
  <si>
    <t>314 N. Resler Drive</t>
  </si>
  <si>
    <t>1001 S. Ochoa Street</t>
  </si>
  <si>
    <t>Emli at Liberty Crossing</t>
  </si>
  <si>
    <t>Approximately 307 South Goode Road</t>
  </si>
  <si>
    <t>Wilmer</t>
  </si>
  <si>
    <t>Liberty Crossing TC I, LP</t>
  </si>
  <si>
    <t>Richard Ashton</t>
  </si>
  <si>
    <t>(940) 427-1160</t>
  </si>
  <si>
    <t>rashton@liberty42.com</t>
  </si>
  <si>
    <t>Closed</t>
  </si>
  <si>
    <t>Piney Woods Village Apartments</t>
  </si>
  <si>
    <t>5318 Aldine Bender Road</t>
  </si>
  <si>
    <t>PWV Partners, LP</t>
  </si>
  <si>
    <t>David Russell</t>
  </si>
  <si>
    <t>(713) 977-1772</t>
  </si>
  <si>
    <t>thepropertygroup@sbcglobal.net</t>
  </si>
  <si>
    <t>(210) 735-2772</t>
  </si>
  <si>
    <t>$12,000,000 (includes George W. Baines)</t>
  </si>
  <si>
    <t>$12,000,000 (includes Charles R. Morehead)</t>
  </si>
  <si>
    <t>3</t>
  </si>
  <si>
    <t>8/29/2016</t>
  </si>
  <si>
    <t>4/1/2016</t>
  </si>
  <si>
    <t>$16,000,000</t>
  </si>
  <si>
    <t>Songhai at Westgate</t>
  </si>
  <si>
    <t>Fairway Landings at Plum Creek</t>
  </si>
  <si>
    <t>Plano Artists Lofts</t>
  </si>
  <si>
    <t>Plano</t>
  </si>
  <si>
    <t>Terminated</t>
  </si>
  <si>
    <t>The Paddock at Sunnyside</t>
  </si>
  <si>
    <t>The Pointe at Crestmont</t>
  </si>
  <si>
    <t>South side of 87th Street between Yale Avenue and Dawn Avenue</t>
  </si>
  <si>
    <t>Odessa</t>
  </si>
  <si>
    <t>Ector</t>
  </si>
  <si>
    <t>Odessa Housing Finance Corporation</t>
  </si>
  <si>
    <t>Jill Miller</t>
  </si>
  <si>
    <t>(432) 362-2349</t>
  </si>
  <si>
    <t>Odessa Housing Partnership, L.P.</t>
  </si>
  <si>
    <t>Craig Alter</t>
  </si>
  <si>
    <t>(512) 637-1283</t>
  </si>
  <si>
    <t>craig@delphihousing.com</t>
  </si>
  <si>
    <t>87th Street</t>
  </si>
  <si>
    <t>Melissa Adami</t>
  </si>
  <si>
    <t>(972) 701-5558</t>
  </si>
  <si>
    <t>Madami@Rise-Residential.com</t>
  </si>
  <si>
    <t>Avenue G and 13th/14th Street Connector</t>
  </si>
  <si>
    <t>Collin</t>
  </si>
  <si>
    <t>Toni Jackson</t>
  </si>
  <si>
    <t>(713) 437-1888</t>
  </si>
  <si>
    <t xml:space="preserve">Plano Public Facilities Corporation </t>
  </si>
  <si>
    <t>4410 Reed Road and 0 Wilmington Road</t>
  </si>
  <si>
    <t>Paddock at Sunnyside LDG, LP</t>
  </si>
  <si>
    <t>5602 Selinsky Road</t>
  </si>
  <si>
    <t>The Pointe at Crestmont, LP</t>
  </si>
  <si>
    <t>8700 West Gate Boulevard</t>
  </si>
  <si>
    <t>Travis County HFC</t>
  </si>
  <si>
    <t>Andrea Shields</t>
  </si>
  <si>
    <t>(512) 854-9116</t>
  </si>
  <si>
    <t>Pedcor Investments-2015-CXLVIII, LP</t>
  </si>
  <si>
    <t>Craig Lintner</t>
  </si>
  <si>
    <t>(317) 208-3769</t>
  </si>
  <si>
    <t>clintner@pedcor.net</t>
  </si>
  <si>
    <t>510 Kohler's Crossing</t>
  </si>
  <si>
    <t>Kyle</t>
  </si>
  <si>
    <t>Hays</t>
  </si>
  <si>
    <t>Pedcor Investments-2015-CXLVII, LP</t>
  </si>
  <si>
    <t>Capital Area HFC</t>
  </si>
  <si>
    <t>Jim Shaw</t>
  </si>
  <si>
    <t>(512) 347-9953</t>
  </si>
  <si>
    <t>Pathways at Georgian Manor</t>
  </si>
  <si>
    <t>110 Bolles Circle</t>
  </si>
  <si>
    <t>Austin Affordable PFC, Inc.</t>
  </si>
  <si>
    <t>Ron Kowal</t>
  </si>
  <si>
    <t>(512) 767-7792</t>
  </si>
  <si>
    <t>HACA Pathways I, LP</t>
  </si>
  <si>
    <t>ronk@hacanet.org</t>
  </si>
  <si>
    <t>Pathways at Manchaca Village</t>
  </si>
  <si>
    <t>3628 Manchaca Road</t>
  </si>
  <si>
    <t>Pathways at North Loop</t>
  </si>
  <si>
    <t>2300 W. North Loop</t>
  </si>
  <si>
    <t>Pathways at Northgate</t>
  </si>
  <si>
    <t>9120 Northgate Blvd.</t>
  </si>
  <si>
    <t>Pathways at Shadowbend Ridge</t>
  </si>
  <si>
    <t>6328 Shadow Bend</t>
  </si>
  <si>
    <t>Robert E. Lee Apartments</t>
  </si>
  <si>
    <t>111 W. Travis Street</t>
  </si>
  <si>
    <t>RELEE Preservation Associates, LLC</t>
  </si>
  <si>
    <t>Todd  McClutchy</t>
  </si>
  <si>
    <t>(203) 348-2644</t>
  </si>
  <si>
    <t>todd@groupjhm.com</t>
  </si>
  <si>
    <t>Arborstone Apartments</t>
  </si>
  <si>
    <t>6500 South Cockrell Hill Road</t>
  </si>
  <si>
    <t>Dalcor Arborstone, Ltd.</t>
  </si>
  <si>
    <t>Bayou Fifth</t>
  </si>
  <si>
    <t>IKE Bayou Investments, LTD.</t>
  </si>
  <si>
    <t>Allyson Tauch</t>
  </si>
  <si>
    <t>(713) 880-4811</t>
  </si>
  <si>
    <t>AllysonT@LovettCommercial.com</t>
  </si>
  <si>
    <t>Various scattered sites</t>
  </si>
  <si>
    <t>Emli at Lockhart</t>
  </si>
  <si>
    <t>2111 W. San Antonio</t>
  </si>
  <si>
    <t>Caldwell</t>
  </si>
  <si>
    <t>Lockhart</t>
  </si>
  <si>
    <t>Lockhart TC I, LP</t>
  </si>
  <si>
    <t>Northview Village</t>
  </si>
  <si>
    <t>1904 - Northview Circle and 1902 - 1925 Pecan Cirlce Dr.</t>
  </si>
  <si>
    <t>Brenham</t>
  </si>
  <si>
    <t>Washington</t>
  </si>
  <si>
    <t>Washington County Housing Corporation</t>
  </si>
  <si>
    <t>Vince Michel</t>
  </si>
  <si>
    <t>(979) 836-9221</t>
  </si>
  <si>
    <t>Northview Village, LP</t>
  </si>
  <si>
    <t>Marvalette Hunter</t>
  </si>
  <si>
    <t>(713) 545-8840</t>
  </si>
  <si>
    <t>marvalette@3divisionsconsultants.com</t>
  </si>
  <si>
    <t>Oaks at Georgetown</t>
  </si>
  <si>
    <t>Sara Reidy</t>
  </si>
  <si>
    <t>(214) 941-0089</t>
  </si>
  <si>
    <t>sreidy@ess-email.com</t>
  </si>
  <si>
    <t>Oaks Georgetown AR, LP</t>
  </si>
  <si>
    <t>Georgetown</t>
  </si>
  <si>
    <t>Williamson</t>
  </si>
  <si>
    <t>Housing First Oaks Springs</t>
  </si>
  <si>
    <t>David Evans</t>
  </si>
  <si>
    <t>(512) 440-4031</t>
  </si>
  <si>
    <t>david.evans@atcic.org</t>
  </si>
  <si>
    <t>Housing First Oak Springs, LP</t>
  </si>
  <si>
    <t>3000 Oaks Springs</t>
  </si>
  <si>
    <t>ThinkEast Apartments</t>
  </si>
  <si>
    <t>1143 Shady Lane</t>
  </si>
  <si>
    <t>TX Avenue K, LP</t>
  </si>
  <si>
    <t>Oak Valley Apartments</t>
  </si>
  <si>
    <t>Chateau de Vitre</t>
  </si>
  <si>
    <t>Pedcor Investments-2015-CLI, LP</t>
  </si>
  <si>
    <t>12613 Judson Road</t>
  </si>
  <si>
    <t>550 W. 22nd Street</t>
  </si>
  <si>
    <t>700 W. Commerce Street</t>
  </si>
  <si>
    <t>Mission Vitre Redevelopment, LP</t>
  </si>
  <si>
    <t>Joel Pollack</t>
  </si>
  <si>
    <t>(210) 354-3705</t>
  </si>
  <si>
    <t>joel@210dg.com</t>
  </si>
  <si>
    <t>thinkEAST Apartments, Ltd.</t>
  </si>
  <si>
    <t>Dan Wilson</t>
  </si>
  <si>
    <t>(305) 357-4733</t>
  </si>
  <si>
    <t>dwilson@apcommunities.com</t>
  </si>
  <si>
    <t>Independence Heights</t>
  </si>
  <si>
    <t>302 Crosstimbers</t>
  </si>
  <si>
    <t>Victory Street PFC</t>
  </si>
  <si>
    <t>Tory Gunsolley</t>
  </si>
  <si>
    <t>(713) 260-0522</t>
  </si>
  <si>
    <t>Independence Heights Apartments, LP</t>
  </si>
  <si>
    <t>tgunsolley@housingforhouston.com</t>
  </si>
  <si>
    <t xml:space="preserve">Villages at Fiskville </t>
  </si>
  <si>
    <t>10017 Middle Fiskville Road</t>
  </si>
  <si>
    <t>Villages at Fiskville LDG, LP</t>
  </si>
  <si>
    <t>St. James Manor</t>
  </si>
  <si>
    <t>People's El Shaddai</t>
  </si>
  <si>
    <t>3119 Easter Avenue</t>
  </si>
  <si>
    <t>2836 E. Overton Road</t>
  </si>
  <si>
    <t>Texas State Affordable Housing Corporation</t>
  </si>
  <si>
    <t>David Danenfelzer</t>
  </si>
  <si>
    <t>(512)477-3562</t>
  </si>
  <si>
    <t>Steele Saint James Peoples, LLC</t>
  </si>
  <si>
    <t>(303) 226-9111</t>
  </si>
  <si>
    <t>Alton Park</t>
  </si>
  <si>
    <t>5608 and 5650 Azle Avenue</t>
  </si>
  <si>
    <t>FW Alton Park, LP</t>
  </si>
  <si>
    <t>Lisa Davis</t>
  </si>
  <si>
    <t>(818) 706-0694</t>
  </si>
  <si>
    <t>ldavis@amcalhousing.com</t>
  </si>
  <si>
    <t>Bridges at Canyon View</t>
  </si>
  <si>
    <t>Bridges at Cameron</t>
  </si>
  <si>
    <t>9201 Cameron Road</t>
  </si>
  <si>
    <t>Primrose Village</t>
  </si>
  <si>
    <t>Weslaco</t>
  </si>
  <si>
    <t>Weslaco Housing Opportunities Corporation</t>
  </si>
  <si>
    <t>Ruben Villarreal</t>
  </si>
  <si>
    <t>(956) 969-1538</t>
  </si>
  <si>
    <t>ruben.villarreal@cowha.org</t>
  </si>
  <si>
    <t>Sphinx at Throckmorton</t>
  </si>
  <si>
    <t>820 East University Drive</t>
  </si>
  <si>
    <t>McKinney</t>
  </si>
  <si>
    <t>McKinney HFC</t>
  </si>
  <si>
    <t>Cristel Todd</t>
  </si>
  <si>
    <t>(972) 547-7519</t>
  </si>
  <si>
    <t>Jay Oji</t>
  </si>
  <si>
    <t>(214) 342-1400</t>
  </si>
  <si>
    <t>jay@sdcus.com</t>
  </si>
  <si>
    <t>Sprhinx at Sierra Vista Senior</t>
  </si>
  <si>
    <t>2942 South Riverside</t>
  </si>
  <si>
    <t>Patricia Ward</t>
  </si>
  <si>
    <t>LDG Bridges at Cameron, LP</t>
  </si>
  <si>
    <t>4506 East William Cannon</t>
  </si>
  <si>
    <t>Bridges at Canyon View, LP</t>
  </si>
  <si>
    <t>SDC Throckmorton Villas, LP</t>
  </si>
  <si>
    <t>(817) 850-7940</t>
  </si>
  <si>
    <t>Riverside Senior Investments, LP</t>
  </si>
  <si>
    <t>Northeast Corner of East Sugar Cane Drive and Mile 3 1/2 Road West</t>
  </si>
  <si>
    <t>Withdrawn</t>
  </si>
  <si>
    <t>Fairmont Oaks</t>
  </si>
  <si>
    <t>9801 West Fairmont Parkway</t>
  </si>
  <si>
    <t>La Porte</t>
  </si>
  <si>
    <t>Southeast Texas HFC</t>
  </si>
  <si>
    <t>La Porte Fairmont Oaks apartments, LP</t>
  </si>
  <si>
    <t xml:space="preserve">Lucille Jones </t>
  </si>
  <si>
    <t>(830) 257-5323</t>
  </si>
  <si>
    <t>ljones@macdonald-companies.com</t>
  </si>
  <si>
    <t>Twin Oaks</t>
  </si>
  <si>
    <t>7410  and 7440 Hwy 6</t>
  </si>
  <si>
    <t xml:space="preserve">Hithcock </t>
  </si>
  <si>
    <t>Galveston</t>
  </si>
  <si>
    <t>Ron Williams</t>
  </si>
  <si>
    <t>(281) 484-4663</t>
  </si>
  <si>
    <t>Quail Chase Apartments</t>
  </si>
  <si>
    <t>Genie Frye</t>
  </si>
  <si>
    <t>(713) 221-3347</t>
  </si>
  <si>
    <t>500 W. Airtex Blvd.</t>
  </si>
  <si>
    <t>Houston Quail Chase Apartements, LP</t>
  </si>
  <si>
    <t>Hitchcock Twin Oaks Apartments, LP</t>
  </si>
  <si>
    <t>Brooks Manor</t>
  </si>
  <si>
    <t>444 Jefferson St.</t>
  </si>
  <si>
    <t>West Columbia</t>
  </si>
  <si>
    <t>Brazoria</t>
  </si>
  <si>
    <t>Steele Brooks, LLC</t>
  </si>
  <si>
    <t>Washington Avenue Apartments</t>
  </si>
  <si>
    <t>Arlington</t>
  </si>
  <si>
    <t>715 Washington Drive</t>
  </si>
  <si>
    <t>Washington Avenue Apartments, Ltd.</t>
  </si>
  <si>
    <t>4/14/2017**</t>
  </si>
  <si>
    <t>** Reservation was withdrawn and re-issued subsequent to TDHCA Board Meeting</t>
  </si>
  <si>
    <t>Campus Apartments</t>
  </si>
  <si>
    <t>4651-4701 Campus Drive</t>
  </si>
  <si>
    <t>FW Campus Apartments, LP</t>
  </si>
  <si>
    <t>11/15/2016</t>
  </si>
  <si>
    <t>$16,000,000 (includes Rio Grande and Judson Williams)</t>
  </si>
  <si>
    <t>$16,000,000 (includes Chas E. Graham and Judson Williams)</t>
  </si>
  <si>
    <t>$16,000,000 (includes Chas E. Graham and Rio Grande)</t>
  </si>
  <si>
    <t>Approved (bonds never closed)</t>
  </si>
  <si>
    <t>Pathways at Gaston Place</t>
  </si>
  <si>
    <t>Pathways at Gaston Place, LP</t>
  </si>
  <si>
    <t>1941 Gaston Place</t>
  </si>
  <si>
    <t>Govalle Terrace</t>
  </si>
  <si>
    <t>5600 Block of Jain Lane</t>
  </si>
  <si>
    <t>Jennifer Bartlett</t>
  </si>
  <si>
    <t>(501) 291-2011</t>
  </si>
  <si>
    <t>jbartlett@chavezfoundation.org</t>
  </si>
  <si>
    <t>Govalle Affordable Housing, LP.</t>
  </si>
  <si>
    <t>Chelsea Plaza Apartments</t>
  </si>
  <si>
    <t>600 Chelsea</t>
  </si>
  <si>
    <t>4/14/2017</t>
  </si>
  <si>
    <t>EP Chelsea, LP</t>
  </si>
  <si>
    <t>Canyons at 45 West</t>
  </si>
  <si>
    <t>Amarillo</t>
  </si>
  <si>
    <t>Randall</t>
  </si>
  <si>
    <t>Panhandle Regional HFC</t>
  </si>
  <si>
    <t>Scott Pickett</t>
  </si>
  <si>
    <t>(310) 788-3445</t>
  </si>
  <si>
    <t>scott@postinvestmentgroup.com</t>
  </si>
  <si>
    <t>Canyons TC, LLC</t>
  </si>
  <si>
    <t>Michael Carr</t>
  </si>
  <si>
    <t>(806) 360-2060</t>
  </si>
  <si>
    <t>4101 SW 45th Avenue</t>
  </si>
  <si>
    <t>Savoy at San Marcos</t>
  </si>
  <si>
    <t>1601 McCarty Road</t>
  </si>
  <si>
    <t>San Marcos</t>
  </si>
  <si>
    <t>TX McCarty San Marcos, LP</t>
  </si>
  <si>
    <t>Madami@rise-residential.com</t>
  </si>
  <si>
    <t>Creekview Apartment Homes</t>
  </si>
  <si>
    <t>Strategic HFC of Travis County</t>
  </si>
  <si>
    <t>TX Creekview Apartments, LP</t>
  </si>
  <si>
    <t>Old Manor Road and Crainway Drive</t>
  </si>
  <si>
    <t>Robert Onion</t>
  </si>
  <si>
    <t>(512) 480-8245</t>
  </si>
  <si>
    <t>12/31/2019*</t>
  </si>
  <si>
    <t>Primrose Village, L.P.</t>
  </si>
  <si>
    <t>Updated as of April 12, 2017</t>
  </si>
  <si>
    <t>Updated as of March 12,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</si>
</sst>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166" formatCode="&quot;$&quot;#,##0"/>
    <numFmt numFmtId="169" formatCode="[$-409]d\-mmm\-yy;@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108">
    <xf numFmtId="0" fontId="0" fillId="0" borderId="0" xfId="0"/>
    <xf numFmtId="0" fontId="4" fillId="0" borderId="0" xfId="0" applyFont="1"/>
    <xf numFmtId="0" fontId="5" fillId="0" borderId="0" xfId="0" applyFont="1" applyAlignment="1">
      <alignment wrapText="1"/>
    </xf>
    <xf numFmtId="0" fontId="4" fillId="0" borderId="0" xfId="0" applyFont="1" applyBorder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6" fillId="3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left" indent="8"/>
    </xf>
    <xf numFmtId="0" fontId="3" fillId="0" borderId="0" xfId="0" applyFont="1" applyAlignment="1">
      <alignment horizontal="left" indent="8"/>
    </xf>
    <xf numFmtId="0" fontId="0" fillId="0" borderId="0" xfId="0" applyAlignment="1">
      <alignment horizontal="left" indent="8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left"/>
    </xf>
    <xf numFmtId="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wrapText="1"/>
    </xf>
    <xf numFmtId="166" fontId="5" fillId="0" borderId="0" xfId="0" applyNumberFormat="1" applyFont="1"/>
    <xf numFmtId="166" fontId="7" fillId="0" borderId="0" xfId="2" applyNumberFormat="1" applyFont="1" applyBorder="1"/>
    <xf numFmtId="0" fontId="5" fillId="0" borderId="0" xfId="0" applyFont="1" applyAlignment="1">
      <alignment horizontal="center"/>
    </xf>
    <xf numFmtId="169" fontId="0" fillId="0" borderId="0" xfId="0" applyNumberFormat="1" applyAlignment="1">
      <alignment horizontal="center"/>
    </xf>
    <xf numFmtId="169" fontId="4" fillId="0" borderId="0" xfId="0" applyNumberFormat="1" applyFont="1"/>
    <xf numFmtId="0" fontId="7" fillId="2" borderId="1" xfId="3" applyFont="1" applyFill="1" applyBorder="1" applyAlignment="1">
      <alignment horizontal="center" wrapText="1"/>
    </xf>
    <xf numFmtId="0" fontId="7" fillId="2" borderId="1" xfId="1" applyFont="1" applyFill="1" applyBorder="1" applyAlignment="1">
      <alignment horizontal="center" wrapText="1"/>
    </xf>
    <xf numFmtId="0" fontId="8" fillId="0" borderId="2" xfId="3" applyFont="1" applyFill="1" applyBorder="1" applyAlignment="1">
      <alignment horizontal="center" wrapText="1"/>
    </xf>
    <xf numFmtId="0" fontId="8" fillId="0" borderId="2" xfId="2" applyFont="1" applyFill="1" applyBorder="1" applyAlignment="1">
      <alignment horizontal="center" wrapText="1"/>
    </xf>
    <xf numFmtId="0" fontId="8" fillId="0" borderId="2" xfId="3" applyFont="1" applyFill="1" applyBorder="1" applyAlignment="1">
      <alignment wrapText="1"/>
    </xf>
    <xf numFmtId="166" fontId="8" fillId="0" borderId="2" xfId="3" applyNumberFormat="1" applyFont="1" applyFill="1" applyBorder="1" applyAlignment="1">
      <alignment horizontal="right" wrapText="1"/>
    </xf>
    <xf numFmtId="0" fontId="8" fillId="0" borderId="0" xfId="3" applyFont="1" applyFill="1" applyBorder="1" applyAlignment="1">
      <alignment horizontal="center" wrapText="1"/>
    </xf>
    <xf numFmtId="0" fontId="8" fillId="0" borderId="0" xfId="2" applyFont="1" applyFill="1" applyBorder="1" applyAlignment="1">
      <alignment horizontal="center" wrapText="1"/>
    </xf>
    <xf numFmtId="0" fontId="8" fillId="0" borderId="0" xfId="3" applyFont="1" applyFill="1" applyBorder="1" applyAlignment="1">
      <alignment wrapText="1"/>
    </xf>
    <xf numFmtId="0" fontId="7" fillId="0" borderId="0" xfId="3" applyFont="1" applyFill="1" applyBorder="1" applyAlignment="1">
      <alignment horizontal="center" wrapText="1"/>
    </xf>
    <xf numFmtId="166" fontId="7" fillId="0" borderId="0" xfId="3" applyNumberFormat="1" applyFont="1" applyBorder="1"/>
    <xf numFmtId="166" fontId="8" fillId="0" borderId="0" xfId="3" applyNumberFormat="1" applyFont="1" applyBorder="1"/>
    <xf numFmtId="0" fontId="5" fillId="0" borderId="0" xfId="0" applyFont="1" applyAlignment="1">
      <alignment horizontal="right"/>
    </xf>
    <xf numFmtId="14" fontId="8" fillId="0" borderId="2" xfId="3" applyNumberFormat="1" applyFont="1" applyFill="1" applyBorder="1" applyAlignment="1">
      <alignment horizontal="center" wrapText="1"/>
    </xf>
    <xf numFmtId="14" fontId="8" fillId="0" borderId="0" xfId="3" applyNumberFormat="1" applyFont="1" applyBorder="1" applyAlignment="1">
      <alignment horizontal="center"/>
    </xf>
    <xf numFmtId="14" fontId="4" fillId="0" borderId="0" xfId="0" applyNumberFormat="1" applyFont="1" applyAlignment="1">
      <alignment horizontal="center"/>
    </xf>
    <xf numFmtId="169" fontId="7" fillId="2" borderId="1" xfId="3" applyNumberFormat="1" applyFont="1" applyFill="1" applyBorder="1" applyAlignment="1">
      <alignment horizontal="center" wrapText="1"/>
    </xf>
    <xf numFmtId="14" fontId="8" fillId="0" borderId="2" xfId="2" applyNumberFormat="1" applyFont="1" applyFill="1" applyBorder="1" applyAlignment="1">
      <alignment horizontal="center" wrapText="1"/>
    </xf>
    <xf numFmtId="0" fontId="8" fillId="0" borderId="2" xfId="2" applyFont="1" applyFill="1" applyBorder="1" applyAlignment="1">
      <alignment wrapText="1"/>
    </xf>
    <xf numFmtId="166" fontId="8" fillId="0" borderId="2" xfId="2" applyNumberFormat="1" applyFont="1" applyFill="1" applyBorder="1" applyAlignment="1">
      <alignment horizontal="right" wrapText="1"/>
    </xf>
    <xf numFmtId="14" fontId="8" fillId="0" borderId="0" xfId="2" applyNumberFormat="1" applyFont="1" applyFill="1" applyBorder="1" applyAlignment="1">
      <alignment horizontal="center" wrapText="1"/>
    </xf>
    <xf numFmtId="0" fontId="8" fillId="0" borderId="0" xfId="2" applyFont="1" applyFill="1" applyBorder="1" applyAlignment="1">
      <alignment wrapText="1"/>
    </xf>
    <xf numFmtId="0" fontId="7" fillId="0" borderId="0" xfId="2" applyFont="1" applyFill="1" applyBorder="1" applyAlignment="1">
      <alignment horizontal="center" wrapText="1"/>
    </xf>
    <xf numFmtId="166" fontId="7" fillId="0" borderId="0" xfId="2" applyNumberFormat="1" applyFont="1" applyFill="1" applyBorder="1" applyAlignment="1">
      <alignment horizontal="right" wrapText="1"/>
    </xf>
    <xf numFmtId="166" fontId="8" fillId="0" borderId="0" xfId="2" applyNumberFormat="1" applyFont="1" applyFill="1" applyBorder="1" applyAlignment="1">
      <alignment horizontal="right" wrapText="1"/>
    </xf>
    <xf numFmtId="166" fontId="8" fillId="0" borderId="0" xfId="2" applyNumberFormat="1" applyFont="1" applyBorder="1"/>
    <xf numFmtId="3" fontId="7" fillId="0" borderId="0" xfId="2" applyNumberFormat="1" applyFont="1" applyFill="1" applyBorder="1" applyAlignment="1">
      <alignment horizontal="center" wrapText="1"/>
    </xf>
    <xf numFmtId="0" fontId="4" fillId="0" borderId="2" xfId="0" applyFont="1" applyBorder="1"/>
    <xf numFmtId="166" fontId="8" fillId="0" borderId="2" xfId="3" applyNumberFormat="1" applyFont="1" applyFill="1" applyBorder="1" applyAlignment="1">
      <alignment horizontal="center" wrapText="1"/>
    </xf>
    <xf numFmtId="166" fontId="8" fillId="0" borderId="2" xfId="2" applyNumberFormat="1" applyFont="1" applyFill="1" applyBorder="1"/>
    <xf numFmtId="0" fontId="4" fillId="0" borderId="0" xfId="0" applyFont="1" applyFill="1"/>
    <xf numFmtId="3" fontId="7" fillId="0" borderId="0" xfId="3" applyNumberFormat="1" applyFont="1" applyFill="1" applyBorder="1" applyAlignment="1">
      <alignment horizontal="center" wrapText="1"/>
    </xf>
    <xf numFmtId="0" fontId="8" fillId="0" borderId="2" xfId="3" applyFont="1" applyFill="1" applyBorder="1" applyAlignment="1">
      <alignment horizontal="left" wrapText="1"/>
    </xf>
    <xf numFmtId="3" fontId="8" fillId="0" borderId="0" xfId="2" applyNumberFormat="1" applyFont="1" applyFill="1" applyBorder="1" applyAlignment="1">
      <alignment horizontal="center" wrapText="1"/>
    </xf>
    <xf numFmtId="0" fontId="4" fillId="0" borderId="0" xfId="0" applyFont="1" applyFill="1" applyBorder="1"/>
    <xf numFmtId="3" fontId="8" fillId="0" borderId="2" xfId="2" applyNumberFormat="1" applyFont="1" applyFill="1" applyBorder="1" applyAlignment="1">
      <alignment horizontal="center" wrapText="1"/>
    </xf>
    <xf numFmtId="0" fontId="4" fillId="0" borderId="2" xfId="0" applyFont="1" applyFill="1" applyBorder="1"/>
    <xf numFmtId="0" fontId="4" fillId="0" borderId="2" xfId="0" applyFont="1" applyFill="1" applyBorder="1" applyAlignment="1">
      <alignment horizontal="center"/>
    </xf>
    <xf numFmtId="166" fontId="8" fillId="0" borderId="2" xfId="3" applyNumberFormat="1" applyFont="1" applyFill="1" applyBorder="1" applyAlignment="1">
      <alignment horizontal="right"/>
    </xf>
    <xf numFmtId="0" fontId="4" fillId="0" borderId="2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center"/>
    </xf>
    <xf numFmtId="14" fontId="8" fillId="0" borderId="2" xfId="3" applyNumberFormat="1" applyFont="1" applyFill="1" applyBorder="1" applyAlignment="1">
      <alignment horizontal="center"/>
    </xf>
    <xf numFmtId="166" fontId="8" fillId="0" borderId="2" xfId="3" applyNumberFormat="1" applyFont="1" applyFill="1" applyBorder="1"/>
    <xf numFmtId="14" fontId="8" fillId="0" borderId="0" xfId="3" applyNumberFormat="1" applyFont="1" applyFill="1" applyBorder="1" applyAlignment="1">
      <alignment horizontal="center"/>
    </xf>
    <xf numFmtId="0" fontId="5" fillId="0" borderId="0" xfId="0" applyFont="1" applyFill="1" applyAlignment="1">
      <alignment horizontal="right"/>
    </xf>
    <xf numFmtId="166" fontId="7" fillId="0" borderId="0" xfId="3" applyNumberFormat="1" applyFont="1" applyFill="1" applyBorder="1"/>
    <xf numFmtId="166" fontId="8" fillId="0" borderId="0" xfId="3" applyNumberFormat="1" applyFont="1" applyFill="1" applyBorder="1"/>
    <xf numFmtId="0" fontId="9" fillId="0" borderId="2" xfId="3" applyFont="1" applyFill="1" applyBorder="1" applyAlignment="1">
      <alignment horizontal="center" wrapText="1"/>
    </xf>
    <xf numFmtId="14" fontId="9" fillId="0" borderId="2" xfId="3" applyNumberFormat="1" applyFont="1" applyFill="1" applyBorder="1" applyAlignment="1">
      <alignment horizontal="center" wrapText="1"/>
    </xf>
    <xf numFmtId="0" fontId="9" fillId="0" borderId="2" xfId="3" applyFont="1" applyFill="1" applyBorder="1" applyAlignment="1">
      <alignment horizontal="left" wrapText="1"/>
    </xf>
    <xf numFmtId="0" fontId="9" fillId="0" borderId="2" xfId="0" applyFont="1" applyFill="1" applyBorder="1" applyAlignment="1">
      <alignment horizontal="center"/>
    </xf>
    <xf numFmtId="166" fontId="9" fillId="0" borderId="2" xfId="3" applyNumberFormat="1" applyFont="1" applyFill="1" applyBorder="1" applyAlignment="1">
      <alignment horizontal="right"/>
    </xf>
    <xf numFmtId="166" fontId="9" fillId="0" borderId="2" xfId="3" applyNumberFormat="1" applyFont="1" applyFill="1" applyBorder="1" applyAlignment="1">
      <alignment horizontal="right" wrapText="1"/>
    </xf>
    <xf numFmtId="166" fontId="9" fillId="0" borderId="2" xfId="3" applyNumberFormat="1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left" wrapText="1"/>
    </xf>
    <xf numFmtId="0" fontId="9" fillId="0" borderId="2" xfId="0" applyFont="1" applyFill="1" applyBorder="1"/>
    <xf numFmtId="0" fontId="9" fillId="0" borderId="0" xfId="0" applyFont="1" applyFill="1" applyBorder="1" applyAlignment="1">
      <alignment horizontal="center"/>
    </xf>
    <xf numFmtId="0" fontId="4" fillId="0" borderId="2" xfId="0" applyFont="1" applyBorder="1" applyAlignment="1">
      <alignment wrapText="1"/>
    </xf>
    <xf numFmtId="49" fontId="8" fillId="0" borderId="2" xfId="2" applyNumberFormat="1" applyFont="1" applyFill="1" applyBorder="1" applyAlignment="1">
      <alignment horizontal="center" wrapText="1"/>
    </xf>
    <xf numFmtId="166" fontId="8" fillId="0" borderId="2" xfId="2" applyNumberFormat="1" applyFont="1" applyFill="1" applyBorder="1" applyAlignment="1">
      <alignment horizontal="center" wrapText="1"/>
    </xf>
    <xf numFmtId="166" fontId="8" fillId="0" borderId="0" xfId="2" applyNumberFormat="1" applyFont="1" applyFill="1" applyBorder="1" applyAlignment="1">
      <alignment horizontal="center" wrapText="1"/>
    </xf>
    <xf numFmtId="166" fontId="5" fillId="0" borderId="0" xfId="0" applyNumberFormat="1" applyFont="1" applyAlignment="1">
      <alignment horizontal="center"/>
    </xf>
    <xf numFmtId="0" fontId="8" fillId="0" borderId="3" xfId="2" applyFont="1" applyFill="1" applyBorder="1" applyAlignment="1">
      <alignment horizontal="center" wrapText="1"/>
    </xf>
    <xf numFmtId="14" fontId="8" fillId="0" borderId="3" xfId="2" applyNumberFormat="1" applyFont="1" applyFill="1" applyBorder="1" applyAlignment="1">
      <alignment horizontal="center" wrapText="1"/>
    </xf>
    <xf numFmtId="0" fontId="8" fillId="0" borderId="3" xfId="2" applyFont="1" applyFill="1" applyBorder="1" applyAlignment="1">
      <alignment wrapText="1"/>
    </xf>
    <xf numFmtId="166" fontId="8" fillId="0" borderId="3" xfId="2" applyNumberFormat="1" applyFont="1" applyFill="1" applyBorder="1" applyAlignment="1">
      <alignment horizontal="center" wrapText="1"/>
    </xf>
    <xf numFmtId="0" fontId="4" fillId="0" borderId="3" xfId="0" applyFont="1" applyFill="1" applyBorder="1"/>
    <xf numFmtId="0" fontId="8" fillId="0" borderId="4" xfId="2" applyFont="1" applyFill="1" applyBorder="1" applyAlignment="1">
      <alignment horizontal="center" wrapText="1"/>
    </xf>
    <xf numFmtId="14" fontId="8" fillId="0" borderId="4" xfId="2" applyNumberFormat="1" applyFont="1" applyFill="1" applyBorder="1" applyAlignment="1">
      <alignment horizontal="center" wrapText="1"/>
    </xf>
    <xf numFmtId="0" fontId="8" fillId="0" borderId="4" xfId="2" applyFont="1" applyFill="1" applyBorder="1" applyAlignment="1">
      <alignment wrapText="1"/>
    </xf>
    <xf numFmtId="166" fontId="8" fillId="0" borderId="4" xfId="2" applyNumberFormat="1" applyFont="1" applyFill="1" applyBorder="1" applyAlignment="1">
      <alignment horizontal="center" wrapText="1"/>
    </xf>
    <xf numFmtId="0" fontId="4" fillId="0" borderId="4" xfId="0" applyFont="1" applyFill="1" applyBorder="1"/>
    <xf numFmtId="166" fontId="7" fillId="0" borderId="0" xfId="2" applyNumberFormat="1" applyFont="1" applyFill="1" applyBorder="1" applyAlignment="1">
      <alignment horizontal="center" wrapText="1"/>
    </xf>
    <xf numFmtId="166" fontId="7" fillId="0" borderId="0" xfId="2" applyNumberFormat="1" applyFont="1" applyBorder="1" applyAlignment="1">
      <alignment horizontal="center"/>
    </xf>
    <xf numFmtId="6" fontId="8" fillId="0" borderId="2" xfId="2" applyNumberFormat="1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ill="1" applyAlignment="1">
      <alignment horizontal="center"/>
    </xf>
    <xf numFmtId="169" fontId="0" fillId="0" borderId="0" xfId="0" applyNumberFormat="1" applyFill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/>
    <xf numFmtId="1" fontId="9" fillId="0" borderId="2" xfId="3" applyNumberFormat="1" applyFont="1" applyFill="1" applyBorder="1" applyAlignment="1">
      <alignment horizontal="center" wrapText="1"/>
    </xf>
    <xf numFmtId="166" fontId="0" fillId="0" borderId="0" xfId="0" applyNumberFormat="1" applyAlignment="1">
      <alignment horizontal="center"/>
    </xf>
    <xf numFmtId="0" fontId="0" fillId="0" borderId="0" xfId="0" applyBorder="1" applyAlignment="1"/>
    <xf numFmtId="0" fontId="11" fillId="0" borderId="0" xfId="0" applyFont="1" applyBorder="1" applyAlignment="1">
      <alignment horizontal="left"/>
    </xf>
    <xf numFmtId="0" fontId="5" fillId="0" borderId="0" xfId="0" applyFont="1" applyAlignment="1">
      <alignment horizontal="right" wrapText="1"/>
    </xf>
    <xf numFmtId="0" fontId="10" fillId="0" borderId="0" xfId="0" applyFont="1" applyAlignment="1">
      <alignment horizontal="left"/>
    </xf>
    <xf numFmtId="0" fontId="11" fillId="0" borderId="5" xfId="0" applyFont="1" applyFill="1" applyBorder="1" applyAlignment="1">
      <alignment horizontal="left" vertical="top"/>
    </xf>
  </cellXfs>
  <cellStyles count="4">
    <cellStyle name="Normal" xfId="0" builtinId="0"/>
    <cellStyle name="Normal_4HTC_local_issuer" xfId="1"/>
    <cellStyle name="Normal_4HTC_local_issuer_1" xfId="2"/>
    <cellStyle name="Normal_4HTC_TDHCA_Bond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238125</xdr:colOff>
      <xdr:row>5</xdr:row>
      <xdr:rowOff>161925</xdr:rowOff>
    </xdr:to>
    <xdr:pic>
      <xdr:nvPicPr>
        <xdr:cNvPr id="1756" name="Picture 1" descr="TDHCA 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85875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1</xdr:col>
      <xdr:colOff>552450</xdr:colOff>
      <xdr:row>5</xdr:row>
      <xdr:rowOff>9525</xdr:rowOff>
    </xdr:to>
    <xdr:pic>
      <xdr:nvPicPr>
        <xdr:cNvPr id="2779" name="Picture 1" descr="TDHCA 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110490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238125</xdr:colOff>
      <xdr:row>5</xdr:row>
      <xdr:rowOff>161925</xdr:rowOff>
    </xdr:to>
    <xdr:pic>
      <xdr:nvPicPr>
        <xdr:cNvPr id="3081" name="Picture 1" descr="TDHCA 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85875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1</xdr:col>
      <xdr:colOff>552450</xdr:colOff>
      <xdr:row>5</xdr:row>
      <xdr:rowOff>9525</xdr:rowOff>
    </xdr:to>
    <xdr:pic>
      <xdr:nvPicPr>
        <xdr:cNvPr id="4103" name="Picture 1" descr="TDHCA 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110490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seges@hacep.org" TargetMode="External"/><Relationship Id="rId13" Type="http://schemas.openxmlformats.org/officeDocument/2006/relationships/hyperlink" Target="mailto:jhartz@ldgdevelopment.com" TargetMode="External"/><Relationship Id="rId18" Type="http://schemas.openxmlformats.org/officeDocument/2006/relationships/hyperlink" Target="mailto:sreidy@ess-email.com" TargetMode="External"/><Relationship Id="rId26" Type="http://schemas.openxmlformats.org/officeDocument/2006/relationships/hyperlink" Target="mailto:ldavis@amcalhousing.com" TargetMode="External"/><Relationship Id="rId39" Type="http://schemas.openxmlformats.org/officeDocument/2006/relationships/drawing" Target="../drawings/drawing1.xml"/><Relationship Id="rId3" Type="http://schemas.openxmlformats.org/officeDocument/2006/relationships/hyperlink" Target="mailto:rseges@hacep.org" TargetMode="External"/><Relationship Id="rId21" Type="http://schemas.openxmlformats.org/officeDocument/2006/relationships/hyperlink" Target="mailto:jhartz@ldgdevelopment.com" TargetMode="External"/><Relationship Id="rId34" Type="http://schemas.openxmlformats.org/officeDocument/2006/relationships/hyperlink" Target="mailto:ljones@macdonald-companies.com" TargetMode="External"/><Relationship Id="rId7" Type="http://schemas.openxmlformats.org/officeDocument/2006/relationships/hyperlink" Target="mailto:jhartz@ldgdevelopment.com" TargetMode="External"/><Relationship Id="rId12" Type="http://schemas.openxmlformats.org/officeDocument/2006/relationships/hyperlink" Target="mailto:jhartz@ldgdevelopment.com" TargetMode="External"/><Relationship Id="rId17" Type="http://schemas.openxmlformats.org/officeDocument/2006/relationships/hyperlink" Target="mailto:marvalette@3divisionsconsultants.com" TargetMode="External"/><Relationship Id="rId25" Type="http://schemas.openxmlformats.org/officeDocument/2006/relationships/hyperlink" Target="mailto:ruben.villarreal@cowha.org" TargetMode="External"/><Relationship Id="rId33" Type="http://schemas.openxmlformats.org/officeDocument/2006/relationships/hyperlink" Target="mailto:ljones@macdonald-companies.com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mailto:horace.allison@hchatexas.org" TargetMode="External"/><Relationship Id="rId16" Type="http://schemas.openxmlformats.org/officeDocument/2006/relationships/hyperlink" Target="mailto:rashton@liberty42.com" TargetMode="External"/><Relationship Id="rId20" Type="http://schemas.openxmlformats.org/officeDocument/2006/relationships/hyperlink" Target="mailto:joel@210dg.com" TargetMode="External"/><Relationship Id="rId29" Type="http://schemas.openxmlformats.org/officeDocument/2006/relationships/hyperlink" Target="mailto:jhartz@ldgdevelopment.com" TargetMode="External"/><Relationship Id="rId1" Type="http://schemas.openxmlformats.org/officeDocument/2006/relationships/hyperlink" Target="mailto:joy@newhopehousing.com" TargetMode="External"/><Relationship Id="rId6" Type="http://schemas.openxmlformats.org/officeDocument/2006/relationships/hyperlink" Target="mailto:jhartz@ldgdevelopment.com" TargetMode="External"/><Relationship Id="rId11" Type="http://schemas.openxmlformats.org/officeDocument/2006/relationships/hyperlink" Target="mailto:rseges@hacep.org" TargetMode="External"/><Relationship Id="rId24" Type="http://schemas.openxmlformats.org/officeDocument/2006/relationships/hyperlink" Target="mailto:jhartz@ldgdevelopment.com" TargetMode="External"/><Relationship Id="rId32" Type="http://schemas.openxmlformats.org/officeDocument/2006/relationships/hyperlink" Target="mailto:ljones@macdonald-companies.com" TargetMode="External"/><Relationship Id="rId37" Type="http://schemas.openxmlformats.org/officeDocument/2006/relationships/hyperlink" Target="mailto:rseges@hacep.org" TargetMode="External"/><Relationship Id="rId5" Type="http://schemas.openxmlformats.org/officeDocument/2006/relationships/hyperlink" Target="mailto:joy@newhopehousing.com" TargetMode="External"/><Relationship Id="rId15" Type="http://schemas.openxmlformats.org/officeDocument/2006/relationships/hyperlink" Target="mailto:AllysonT@LovettCommercial.com" TargetMode="External"/><Relationship Id="rId23" Type="http://schemas.openxmlformats.org/officeDocument/2006/relationships/hyperlink" Target="mailto:pmoore@steeleellc.com" TargetMode="External"/><Relationship Id="rId28" Type="http://schemas.openxmlformats.org/officeDocument/2006/relationships/hyperlink" Target="mailto:jay@sdcus.com" TargetMode="External"/><Relationship Id="rId36" Type="http://schemas.openxmlformats.org/officeDocument/2006/relationships/hyperlink" Target="mailto:ldavis@amcalhousing.com" TargetMode="External"/><Relationship Id="rId10" Type="http://schemas.openxmlformats.org/officeDocument/2006/relationships/hyperlink" Target="mailto:rseges@hacep.org" TargetMode="External"/><Relationship Id="rId19" Type="http://schemas.openxmlformats.org/officeDocument/2006/relationships/hyperlink" Target="mailto:david.evans@atcic.org" TargetMode="External"/><Relationship Id="rId31" Type="http://schemas.openxmlformats.org/officeDocument/2006/relationships/hyperlink" Target="mailto:tgunsolley@housingforhouston.com" TargetMode="External"/><Relationship Id="rId4" Type="http://schemas.openxmlformats.org/officeDocument/2006/relationships/hyperlink" Target="mailto:rseges@hacep.org" TargetMode="External"/><Relationship Id="rId9" Type="http://schemas.openxmlformats.org/officeDocument/2006/relationships/hyperlink" Target="mailto:rseges@hacep.org" TargetMode="External"/><Relationship Id="rId14" Type="http://schemas.openxmlformats.org/officeDocument/2006/relationships/hyperlink" Target="mailto:jhartz@ldgdevelopment.com" TargetMode="External"/><Relationship Id="rId22" Type="http://schemas.openxmlformats.org/officeDocument/2006/relationships/hyperlink" Target="mailto:dwilson@apcommunities.com" TargetMode="External"/><Relationship Id="rId27" Type="http://schemas.openxmlformats.org/officeDocument/2006/relationships/hyperlink" Target="mailto:jay@sdcus.com" TargetMode="External"/><Relationship Id="rId30" Type="http://schemas.openxmlformats.org/officeDocument/2006/relationships/hyperlink" Target="mailto:jhartz@ldgdevelopment.com" TargetMode="External"/><Relationship Id="rId35" Type="http://schemas.openxmlformats.org/officeDocument/2006/relationships/hyperlink" Target="mailto:pmoore@steeleellc.co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mailto:Kim@VecinoGroup.com" TargetMode="External"/><Relationship Id="rId7" Type="http://schemas.openxmlformats.org/officeDocument/2006/relationships/hyperlink" Target="mailto:dguerrero@nrpgroup.com" TargetMode="External"/><Relationship Id="rId2" Type="http://schemas.openxmlformats.org/officeDocument/2006/relationships/hyperlink" Target="mailto:ddodson@dalcorcompanies.com" TargetMode="External"/><Relationship Id="rId1" Type="http://schemas.openxmlformats.org/officeDocument/2006/relationships/hyperlink" Target="mailto:pmoore@steeleellc.com" TargetMode="External"/><Relationship Id="rId6" Type="http://schemas.openxmlformats.org/officeDocument/2006/relationships/hyperlink" Target="mailto:ddodson@dalcorcompanies.com" TargetMode="External"/><Relationship Id="rId5" Type="http://schemas.openxmlformats.org/officeDocument/2006/relationships/hyperlink" Target="mailto:dguerrero@nrpgroup.com" TargetMode="External"/><Relationship Id="rId4" Type="http://schemas.openxmlformats.org/officeDocument/2006/relationships/hyperlink" Target="mailto:todd@groupjhm.com" TargetMode="External"/><Relationship Id="rId9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rseges@hacep.org" TargetMode="External"/><Relationship Id="rId13" Type="http://schemas.openxmlformats.org/officeDocument/2006/relationships/hyperlink" Target="mailto:jhartz@ldgdevelopment.com" TargetMode="External"/><Relationship Id="rId18" Type="http://schemas.openxmlformats.org/officeDocument/2006/relationships/printerSettings" Target="../printerSettings/printerSettings3.bin"/><Relationship Id="rId3" Type="http://schemas.openxmlformats.org/officeDocument/2006/relationships/hyperlink" Target="mailto:rseges@hacep.org" TargetMode="External"/><Relationship Id="rId7" Type="http://schemas.openxmlformats.org/officeDocument/2006/relationships/hyperlink" Target="mailto:rseges@hacep.org" TargetMode="External"/><Relationship Id="rId12" Type="http://schemas.openxmlformats.org/officeDocument/2006/relationships/hyperlink" Target="mailto:sreidy@ess-email.com" TargetMode="External"/><Relationship Id="rId17" Type="http://schemas.openxmlformats.org/officeDocument/2006/relationships/hyperlink" Target="mailto:tgunsolley@housingforhouston.com" TargetMode="External"/><Relationship Id="rId2" Type="http://schemas.openxmlformats.org/officeDocument/2006/relationships/hyperlink" Target="mailto:rseges@hacep.org" TargetMode="External"/><Relationship Id="rId16" Type="http://schemas.openxmlformats.org/officeDocument/2006/relationships/hyperlink" Target="mailto:jhartz@ldgdevelopment.com" TargetMode="External"/><Relationship Id="rId1" Type="http://schemas.openxmlformats.org/officeDocument/2006/relationships/hyperlink" Target="mailto:joy@newhopehousing.com" TargetMode="External"/><Relationship Id="rId6" Type="http://schemas.openxmlformats.org/officeDocument/2006/relationships/hyperlink" Target="mailto:jhartz@ldgdevelopment.com" TargetMode="External"/><Relationship Id="rId11" Type="http://schemas.openxmlformats.org/officeDocument/2006/relationships/hyperlink" Target="mailto:marvalette@3divisionsconsultants.com" TargetMode="External"/><Relationship Id="rId5" Type="http://schemas.openxmlformats.org/officeDocument/2006/relationships/hyperlink" Target="mailto:jhartz@ldgdevelopment.com" TargetMode="External"/><Relationship Id="rId15" Type="http://schemas.openxmlformats.org/officeDocument/2006/relationships/hyperlink" Target="mailto:pmoore@steeleellc.com" TargetMode="External"/><Relationship Id="rId10" Type="http://schemas.openxmlformats.org/officeDocument/2006/relationships/hyperlink" Target="mailto:rseges@hacep.org" TargetMode="External"/><Relationship Id="rId19" Type="http://schemas.openxmlformats.org/officeDocument/2006/relationships/drawing" Target="../drawings/drawing3.xml"/><Relationship Id="rId4" Type="http://schemas.openxmlformats.org/officeDocument/2006/relationships/hyperlink" Target="mailto:joy@newhopehousing.com" TargetMode="External"/><Relationship Id="rId9" Type="http://schemas.openxmlformats.org/officeDocument/2006/relationships/hyperlink" Target="mailto:rseges@hacep.org" TargetMode="External"/><Relationship Id="rId14" Type="http://schemas.openxmlformats.org/officeDocument/2006/relationships/hyperlink" Target="mailto:dwilson@apcommunities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dguerrero@nrpgroup.com" TargetMode="External"/><Relationship Id="rId2" Type="http://schemas.openxmlformats.org/officeDocument/2006/relationships/hyperlink" Target="mailto:ddodson@dalcorcompanies.com" TargetMode="External"/><Relationship Id="rId1" Type="http://schemas.openxmlformats.org/officeDocument/2006/relationships/hyperlink" Target="mailto:pmoore@steeleellc.com" TargetMode="External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87"/>
  <sheetViews>
    <sheetView showGridLines="0" zoomScale="90" zoomScaleNormal="90" workbookViewId="0">
      <selection activeCell="A7" sqref="A7:E7"/>
    </sheetView>
  </sheetViews>
  <sheetFormatPr defaultRowHeight="15" x14ac:dyDescent="0.25"/>
  <cols>
    <col min="1" max="1" width="7.28515625" style="5" bestFit="1" customWidth="1"/>
    <col min="2" max="2" width="8.42578125" style="5" customWidth="1"/>
    <col min="3" max="3" width="12.85546875" style="5" customWidth="1"/>
    <col min="4" max="4" width="10.85546875" style="5" customWidth="1"/>
    <col min="5" max="5" width="19.85546875" customWidth="1"/>
    <col min="6" max="6" width="23.85546875" customWidth="1"/>
    <col min="7" max="7" width="10.42578125" style="5" bestFit="1" customWidth="1"/>
    <col min="8" max="8" width="10.85546875" style="5" customWidth="1"/>
    <col min="9" max="9" width="7" style="5" bestFit="1" customWidth="1"/>
    <col min="10" max="10" width="6.7109375" customWidth="1"/>
    <col min="11" max="11" width="11" style="5" customWidth="1"/>
    <col min="12" max="12" width="8.28515625" style="5" customWidth="1"/>
    <col min="13" max="13" width="10.140625" style="5" customWidth="1"/>
    <col min="14" max="14" width="17.28515625" bestFit="1" customWidth="1"/>
    <col min="15" max="15" width="12.7109375" bestFit="1" customWidth="1"/>
    <col min="16" max="16" width="21.140625" bestFit="1" customWidth="1"/>
    <col min="17" max="17" width="15.5703125" bestFit="1" customWidth="1"/>
    <col min="18" max="18" width="12" customWidth="1"/>
    <col min="19" max="19" width="10" style="5" bestFit="1" customWidth="1"/>
    <col min="20" max="20" width="11.28515625" style="5" customWidth="1"/>
    <col min="21" max="21" width="15.42578125" style="5" bestFit="1" customWidth="1"/>
    <col min="22" max="22" width="9.7109375" style="5" customWidth="1"/>
    <col min="23" max="23" width="28.140625" bestFit="1" customWidth="1"/>
    <col min="24" max="24" width="14.85546875" bestFit="1" customWidth="1"/>
    <col min="25" max="25" width="12.28515625" bestFit="1" customWidth="1"/>
    <col min="26" max="26" width="33.140625" customWidth="1"/>
  </cols>
  <sheetData>
    <row r="2" spans="1:26" ht="18" customHeight="1" x14ac:dyDescent="0.25">
      <c r="A2" s="103"/>
      <c r="B2" s="103"/>
      <c r="C2" s="103"/>
      <c r="D2" s="103"/>
      <c r="E2" s="8" t="s">
        <v>32</v>
      </c>
      <c r="F2" s="9"/>
      <c r="G2" s="9"/>
      <c r="H2" s="9"/>
      <c r="I2" s="9"/>
      <c r="J2" s="9"/>
      <c r="K2" s="10"/>
    </row>
    <row r="3" spans="1:26" ht="18" customHeight="1" x14ac:dyDescent="0.25">
      <c r="A3" s="6"/>
      <c r="B3" s="6"/>
      <c r="C3" s="6"/>
      <c r="D3" s="6"/>
      <c r="E3" s="8" t="s">
        <v>33</v>
      </c>
      <c r="F3" s="9"/>
      <c r="G3" s="9"/>
      <c r="H3" s="9"/>
      <c r="I3" s="9"/>
      <c r="J3" s="9"/>
      <c r="K3" s="10"/>
    </row>
    <row r="4" spans="1:26" ht="18" customHeight="1" x14ac:dyDescent="0.25">
      <c r="A4" s="6"/>
      <c r="B4" s="6"/>
      <c r="C4" s="6"/>
      <c r="D4" s="6"/>
      <c r="E4" s="8" t="s">
        <v>149</v>
      </c>
      <c r="F4" s="9"/>
      <c r="G4" s="9"/>
      <c r="H4" s="9"/>
      <c r="I4" s="9"/>
      <c r="J4" s="9"/>
      <c r="K4" s="10"/>
    </row>
    <row r="5" spans="1:26" ht="18" x14ac:dyDescent="0.25">
      <c r="A5" s="6"/>
      <c r="B5" s="6"/>
      <c r="C5" s="6"/>
      <c r="D5" s="6"/>
      <c r="F5" s="7"/>
    </row>
    <row r="6" spans="1:26" ht="18" x14ac:dyDescent="0.25">
      <c r="A6" s="104"/>
      <c r="B6" s="104"/>
      <c r="C6" s="104"/>
      <c r="D6" s="104"/>
      <c r="E6" s="104"/>
      <c r="F6" s="7"/>
    </row>
    <row r="7" spans="1:26" s="95" customFormat="1" ht="21.75" customHeight="1" x14ac:dyDescent="0.25">
      <c r="A7" s="107" t="s">
        <v>452</v>
      </c>
      <c r="B7" s="107"/>
      <c r="C7" s="107"/>
      <c r="D7" s="107"/>
      <c r="E7" s="107"/>
      <c r="G7" s="96"/>
      <c r="H7" s="96"/>
      <c r="I7" s="96"/>
      <c r="K7" s="96"/>
      <c r="L7" s="96"/>
      <c r="M7" s="96"/>
      <c r="S7" s="96"/>
      <c r="T7" s="96"/>
      <c r="U7" s="96"/>
      <c r="V7" s="96"/>
    </row>
    <row r="8" spans="1:26" s="11" customFormat="1" ht="74.25" customHeight="1" x14ac:dyDescent="0.2">
      <c r="A8" s="21">
        <v>2</v>
      </c>
      <c r="B8" s="21" t="s">
        <v>4</v>
      </c>
      <c r="C8" s="21" t="s">
        <v>27</v>
      </c>
      <c r="D8" s="21" t="s">
        <v>34</v>
      </c>
      <c r="E8" s="21" t="s">
        <v>19</v>
      </c>
      <c r="F8" s="21" t="s">
        <v>20</v>
      </c>
      <c r="G8" s="21" t="s">
        <v>5</v>
      </c>
      <c r="H8" s="21" t="s">
        <v>6</v>
      </c>
      <c r="I8" s="21" t="s">
        <v>28</v>
      </c>
      <c r="J8" s="21" t="s">
        <v>7</v>
      </c>
      <c r="K8" s="21" t="s">
        <v>8</v>
      </c>
      <c r="L8" s="21" t="s">
        <v>9</v>
      </c>
      <c r="M8" s="21" t="s">
        <v>17</v>
      </c>
      <c r="N8" s="21" t="s">
        <v>21</v>
      </c>
      <c r="O8" s="21" t="s">
        <v>22</v>
      </c>
      <c r="P8" s="21" t="s">
        <v>14</v>
      </c>
      <c r="Q8" s="21" t="s">
        <v>15</v>
      </c>
      <c r="R8" s="21" t="s">
        <v>16</v>
      </c>
      <c r="S8" s="21" t="s">
        <v>30</v>
      </c>
      <c r="T8" s="21" t="s">
        <v>35</v>
      </c>
      <c r="U8" s="21" t="s">
        <v>18</v>
      </c>
      <c r="V8" s="21" t="s">
        <v>31</v>
      </c>
      <c r="W8" s="21" t="s">
        <v>10</v>
      </c>
      <c r="X8" s="21" t="s">
        <v>11</v>
      </c>
      <c r="Y8" s="21" t="s">
        <v>23</v>
      </c>
      <c r="Z8" s="21" t="s">
        <v>24</v>
      </c>
    </row>
    <row r="9" spans="1:26" s="1" customFormat="1" ht="24" customHeight="1" x14ac:dyDescent="0.2">
      <c r="A9" s="23">
        <v>16456</v>
      </c>
      <c r="B9" s="23"/>
      <c r="C9" s="23" t="s">
        <v>375</v>
      </c>
      <c r="D9" s="37">
        <v>42817</v>
      </c>
      <c r="E9" s="38" t="s">
        <v>428</v>
      </c>
      <c r="F9" s="38" t="s">
        <v>438</v>
      </c>
      <c r="G9" s="23" t="s">
        <v>429</v>
      </c>
      <c r="H9" s="23" t="s">
        <v>430</v>
      </c>
      <c r="I9" s="23">
        <v>79109</v>
      </c>
      <c r="J9" s="23">
        <v>1</v>
      </c>
      <c r="K9" s="23" t="s">
        <v>1</v>
      </c>
      <c r="L9" s="23">
        <v>328</v>
      </c>
      <c r="M9" s="23" t="s">
        <v>0</v>
      </c>
      <c r="N9" s="39">
        <v>1453060</v>
      </c>
      <c r="O9" s="39">
        <v>0</v>
      </c>
      <c r="P9" s="38" t="s">
        <v>431</v>
      </c>
      <c r="Q9" s="38" t="s">
        <v>436</v>
      </c>
      <c r="R9" s="38" t="s">
        <v>437</v>
      </c>
      <c r="S9" s="37">
        <v>42689</v>
      </c>
      <c r="T9" s="37">
        <v>42839</v>
      </c>
      <c r="U9" s="79">
        <v>25000000</v>
      </c>
      <c r="V9" s="23">
        <v>3</v>
      </c>
      <c r="W9" s="38" t="s">
        <v>435</v>
      </c>
      <c r="X9" s="38" t="s">
        <v>432</v>
      </c>
      <c r="Y9" s="38" t="s">
        <v>433</v>
      </c>
      <c r="Z9" s="47" t="s">
        <v>434</v>
      </c>
    </row>
    <row r="10" spans="1:26" s="3" customFormat="1" ht="25.5" customHeight="1" x14ac:dyDescent="0.2">
      <c r="A10" s="27"/>
      <c r="B10" s="27"/>
      <c r="C10" s="27"/>
      <c r="D10" s="40"/>
      <c r="E10" s="41"/>
      <c r="F10" s="41"/>
      <c r="G10" s="27"/>
      <c r="H10" s="27"/>
      <c r="I10" s="27"/>
      <c r="J10" s="27"/>
      <c r="K10" s="42" t="s">
        <v>25</v>
      </c>
      <c r="L10" s="46">
        <f>SUM(L9:L9)</f>
        <v>328</v>
      </c>
      <c r="M10" s="42" t="s">
        <v>40</v>
      </c>
      <c r="N10" s="43">
        <f>SUM(N9:N9)</f>
        <v>1453060</v>
      </c>
      <c r="O10" s="43">
        <f>SUM(O9:O9)</f>
        <v>0</v>
      </c>
      <c r="P10" s="41"/>
      <c r="Q10" s="41"/>
      <c r="R10" s="41"/>
      <c r="S10" s="40"/>
      <c r="T10" s="40"/>
      <c r="U10" s="80"/>
      <c r="V10" s="27"/>
      <c r="W10" s="41"/>
      <c r="X10" s="41"/>
      <c r="Y10" s="41"/>
      <c r="Z10" s="41"/>
    </row>
    <row r="11" spans="1:26" s="3" customFormat="1" ht="8.25" customHeight="1" x14ac:dyDescent="0.2">
      <c r="A11" s="27"/>
      <c r="B11" s="27"/>
      <c r="C11" s="27"/>
      <c r="D11" s="40"/>
      <c r="E11" s="41"/>
      <c r="F11" s="41"/>
      <c r="G11" s="27"/>
      <c r="H11" s="27"/>
      <c r="I11" s="27"/>
      <c r="J11" s="27"/>
      <c r="K11" s="27"/>
      <c r="L11" s="27"/>
      <c r="M11" s="27"/>
      <c r="N11" s="44"/>
      <c r="O11" s="45"/>
      <c r="P11" s="41"/>
      <c r="Q11" s="41"/>
      <c r="R11" s="41"/>
      <c r="S11" s="40"/>
      <c r="T11" s="40"/>
      <c r="U11" s="80"/>
      <c r="V11" s="27"/>
      <c r="W11" s="41"/>
      <c r="X11" s="41"/>
      <c r="Y11" s="41"/>
      <c r="Z11" s="41"/>
    </row>
    <row r="12" spans="1:26" s="54" customFormat="1" ht="24" customHeight="1" x14ac:dyDescent="0.2">
      <c r="A12" s="23">
        <v>16404</v>
      </c>
      <c r="B12" s="23">
        <v>15422</v>
      </c>
      <c r="C12" s="23" t="s">
        <v>150</v>
      </c>
      <c r="D12" s="37">
        <v>42488</v>
      </c>
      <c r="E12" s="38" t="s">
        <v>98</v>
      </c>
      <c r="F12" s="38" t="s">
        <v>100</v>
      </c>
      <c r="G12" s="23" t="s">
        <v>2</v>
      </c>
      <c r="H12" s="23" t="s">
        <v>3</v>
      </c>
      <c r="I12" s="23">
        <v>76140</v>
      </c>
      <c r="J12" s="23">
        <v>3</v>
      </c>
      <c r="K12" s="23" t="s">
        <v>29</v>
      </c>
      <c r="L12" s="23">
        <v>264</v>
      </c>
      <c r="M12" s="23" t="s">
        <v>0</v>
      </c>
      <c r="N12" s="39">
        <v>1306854</v>
      </c>
      <c r="O12" s="49">
        <v>1306854</v>
      </c>
      <c r="P12" s="38" t="s">
        <v>101</v>
      </c>
      <c r="Q12" s="38" t="s">
        <v>102</v>
      </c>
      <c r="R12" s="38" t="s">
        <v>103</v>
      </c>
      <c r="S12" s="37">
        <v>42388</v>
      </c>
      <c r="T12" s="37" t="s">
        <v>125</v>
      </c>
      <c r="U12" s="79">
        <v>27000000</v>
      </c>
      <c r="V12" s="23" t="s">
        <v>26</v>
      </c>
      <c r="W12" s="38" t="s">
        <v>104</v>
      </c>
      <c r="X12" s="38" t="s">
        <v>56</v>
      </c>
      <c r="Y12" s="38" t="s">
        <v>57</v>
      </c>
      <c r="Z12" s="56" t="s">
        <v>58</v>
      </c>
    </row>
    <row r="13" spans="1:26" s="54" customFormat="1" ht="24" customHeight="1" x14ac:dyDescent="0.2">
      <c r="A13" s="23">
        <v>16408</v>
      </c>
      <c r="B13" s="23"/>
      <c r="C13" s="23" t="s">
        <v>150</v>
      </c>
      <c r="D13" s="37">
        <v>42656</v>
      </c>
      <c r="E13" s="38" t="s">
        <v>143</v>
      </c>
      <c r="F13" s="38" t="s">
        <v>144</v>
      </c>
      <c r="G13" s="23" t="s">
        <v>2</v>
      </c>
      <c r="H13" s="23" t="s">
        <v>3</v>
      </c>
      <c r="I13" s="23">
        <v>76116</v>
      </c>
      <c r="J13" s="23">
        <v>3</v>
      </c>
      <c r="K13" s="23" t="s">
        <v>29</v>
      </c>
      <c r="L13" s="23">
        <v>324</v>
      </c>
      <c r="M13" s="23" t="s">
        <v>0</v>
      </c>
      <c r="N13" s="39">
        <v>1523342</v>
      </c>
      <c r="O13" s="49">
        <v>1522365</v>
      </c>
      <c r="P13" s="38" t="s">
        <v>60</v>
      </c>
      <c r="Q13" s="38" t="s">
        <v>59</v>
      </c>
      <c r="R13" s="38" t="s">
        <v>61</v>
      </c>
      <c r="S13" s="37">
        <v>42388</v>
      </c>
      <c r="T13" s="37" t="s">
        <v>125</v>
      </c>
      <c r="U13" s="79">
        <v>28000000</v>
      </c>
      <c r="V13" s="23" t="s">
        <v>26</v>
      </c>
      <c r="W13" s="38" t="s">
        <v>145</v>
      </c>
      <c r="X13" s="38" t="s">
        <v>48</v>
      </c>
      <c r="Y13" s="38" t="s">
        <v>49</v>
      </c>
      <c r="Z13" s="56" t="s">
        <v>50</v>
      </c>
    </row>
    <row r="14" spans="1:26" s="54" customFormat="1" ht="24" customHeight="1" x14ac:dyDescent="0.2">
      <c r="A14" s="23">
        <v>16409</v>
      </c>
      <c r="B14" s="23"/>
      <c r="C14" s="23" t="s">
        <v>150</v>
      </c>
      <c r="D14" s="37">
        <v>42565</v>
      </c>
      <c r="E14" s="38" t="s">
        <v>163</v>
      </c>
      <c r="F14" s="38" t="s">
        <v>166</v>
      </c>
      <c r="G14" s="23" t="s">
        <v>167</v>
      </c>
      <c r="H14" s="23" t="s">
        <v>3</v>
      </c>
      <c r="I14" s="23">
        <v>76114</v>
      </c>
      <c r="J14" s="23">
        <v>3</v>
      </c>
      <c r="K14" s="23" t="s">
        <v>29</v>
      </c>
      <c r="L14" s="23">
        <v>100</v>
      </c>
      <c r="M14" s="23" t="s">
        <v>0</v>
      </c>
      <c r="N14" s="39">
        <v>663144</v>
      </c>
      <c r="O14" s="49">
        <v>642725</v>
      </c>
      <c r="P14" s="38" t="s">
        <v>60</v>
      </c>
      <c r="Q14" s="38" t="s">
        <v>59</v>
      </c>
      <c r="R14" s="38" t="s">
        <v>61</v>
      </c>
      <c r="S14" s="37">
        <v>42585</v>
      </c>
      <c r="T14" s="37">
        <v>42735</v>
      </c>
      <c r="U14" s="79">
        <v>13000000</v>
      </c>
      <c r="V14" s="23">
        <v>3</v>
      </c>
      <c r="W14" s="38" t="s">
        <v>168</v>
      </c>
      <c r="X14" s="38" t="s">
        <v>56</v>
      </c>
      <c r="Y14" s="38" t="s">
        <v>57</v>
      </c>
      <c r="Z14" s="56" t="s">
        <v>58</v>
      </c>
    </row>
    <row r="15" spans="1:26" s="54" customFormat="1" ht="24" customHeight="1" x14ac:dyDescent="0.2">
      <c r="A15" s="23">
        <v>16410</v>
      </c>
      <c r="B15" s="23"/>
      <c r="C15" s="23" t="s">
        <v>150</v>
      </c>
      <c r="D15" s="37">
        <v>42537</v>
      </c>
      <c r="E15" s="38" t="s">
        <v>162</v>
      </c>
      <c r="F15" s="38" t="s">
        <v>166</v>
      </c>
      <c r="G15" s="23" t="s">
        <v>164</v>
      </c>
      <c r="H15" s="23" t="s">
        <v>3</v>
      </c>
      <c r="I15" s="23">
        <v>76114</v>
      </c>
      <c r="J15" s="23">
        <v>3</v>
      </c>
      <c r="K15" s="23" t="s">
        <v>29</v>
      </c>
      <c r="L15" s="23">
        <v>216</v>
      </c>
      <c r="M15" s="23" t="s">
        <v>165</v>
      </c>
      <c r="N15" s="39">
        <v>1136801</v>
      </c>
      <c r="O15" s="49">
        <v>1136801</v>
      </c>
      <c r="P15" s="38" t="s">
        <v>60</v>
      </c>
      <c r="Q15" s="38" t="s">
        <v>59</v>
      </c>
      <c r="R15" s="38" t="s">
        <v>61</v>
      </c>
      <c r="S15" s="37">
        <v>42431</v>
      </c>
      <c r="T15" s="37">
        <v>42581</v>
      </c>
      <c r="U15" s="79">
        <v>20000000</v>
      </c>
      <c r="V15" s="23">
        <v>3</v>
      </c>
      <c r="W15" s="38" t="s">
        <v>169</v>
      </c>
      <c r="X15" s="38" t="s">
        <v>56</v>
      </c>
      <c r="Y15" s="38" t="s">
        <v>57</v>
      </c>
      <c r="Z15" s="56" t="s">
        <v>58</v>
      </c>
    </row>
    <row r="16" spans="1:26" s="54" customFormat="1" ht="24" customHeight="1" x14ac:dyDescent="0.2">
      <c r="A16" s="23">
        <v>16423</v>
      </c>
      <c r="B16" s="23"/>
      <c r="C16" s="23" t="s">
        <v>375</v>
      </c>
      <c r="D16" s="37" t="s">
        <v>26</v>
      </c>
      <c r="E16" s="38" t="s">
        <v>203</v>
      </c>
      <c r="F16" s="38" t="s">
        <v>222</v>
      </c>
      <c r="G16" s="23" t="s">
        <v>204</v>
      </c>
      <c r="H16" s="23" t="s">
        <v>223</v>
      </c>
      <c r="I16" s="23">
        <v>75074</v>
      </c>
      <c r="J16" s="23">
        <v>3</v>
      </c>
      <c r="K16" s="23" t="s">
        <v>29</v>
      </c>
      <c r="L16" s="23">
        <v>220</v>
      </c>
      <c r="M16" s="23" t="s">
        <v>0</v>
      </c>
      <c r="N16" s="39">
        <v>1078928</v>
      </c>
      <c r="O16" s="49">
        <v>0</v>
      </c>
      <c r="P16" s="38" t="s">
        <v>226</v>
      </c>
      <c r="Q16" s="38" t="s">
        <v>224</v>
      </c>
      <c r="R16" s="38" t="s">
        <v>225</v>
      </c>
      <c r="S16" s="37">
        <v>42493</v>
      </c>
      <c r="T16" s="37">
        <v>42643</v>
      </c>
      <c r="U16" s="79">
        <v>20000000</v>
      </c>
      <c r="V16" s="23">
        <v>2</v>
      </c>
      <c r="W16" s="38" t="s">
        <v>307</v>
      </c>
      <c r="X16" s="38" t="s">
        <v>219</v>
      </c>
      <c r="Y16" s="38" t="s">
        <v>220</v>
      </c>
      <c r="Z16" s="56" t="s">
        <v>221</v>
      </c>
    </row>
    <row r="17" spans="1:26" s="54" customFormat="1" ht="24" customHeight="1" x14ac:dyDescent="0.2">
      <c r="A17" s="23">
        <v>16439</v>
      </c>
      <c r="B17" s="23"/>
      <c r="C17" s="23" t="s">
        <v>150</v>
      </c>
      <c r="D17" s="37">
        <v>42684</v>
      </c>
      <c r="E17" s="38" t="s">
        <v>333</v>
      </c>
      <c r="F17" s="38" t="s">
        <v>335</v>
      </c>
      <c r="G17" s="23" t="s">
        <v>55</v>
      </c>
      <c r="H17" s="23" t="s">
        <v>55</v>
      </c>
      <c r="I17" s="23">
        <v>75216</v>
      </c>
      <c r="J17" s="23">
        <v>3</v>
      </c>
      <c r="K17" s="23" t="s">
        <v>1</v>
      </c>
      <c r="L17" s="23">
        <v>100</v>
      </c>
      <c r="M17" s="23" t="s">
        <v>0</v>
      </c>
      <c r="N17" s="39">
        <v>443147</v>
      </c>
      <c r="O17" s="49">
        <v>443147</v>
      </c>
      <c r="P17" s="38" t="s">
        <v>336</v>
      </c>
      <c r="Q17" s="38" t="s">
        <v>337</v>
      </c>
      <c r="R17" s="38" t="s">
        <v>338</v>
      </c>
      <c r="S17" s="37">
        <v>42607</v>
      </c>
      <c r="T17" s="37">
        <v>42757</v>
      </c>
      <c r="U17" s="79">
        <v>10650000</v>
      </c>
      <c r="V17" s="23">
        <v>3</v>
      </c>
      <c r="W17" s="38" t="s">
        <v>339</v>
      </c>
      <c r="X17" s="38" t="s">
        <v>92</v>
      </c>
      <c r="Y17" s="38" t="s">
        <v>340</v>
      </c>
      <c r="Z17" s="56" t="s">
        <v>94</v>
      </c>
    </row>
    <row r="18" spans="1:26" s="54" customFormat="1" ht="24" customHeight="1" x14ac:dyDescent="0.2">
      <c r="A18" s="23">
        <v>16440</v>
      </c>
      <c r="B18" s="23"/>
      <c r="C18" s="23" t="s">
        <v>150</v>
      </c>
      <c r="D18" s="37">
        <v>42684</v>
      </c>
      <c r="E18" s="38" t="s">
        <v>332</v>
      </c>
      <c r="F18" s="38" t="s">
        <v>334</v>
      </c>
      <c r="G18" s="23" t="s">
        <v>55</v>
      </c>
      <c r="H18" s="23" t="s">
        <v>55</v>
      </c>
      <c r="I18" s="23">
        <v>75216</v>
      </c>
      <c r="J18" s="23">
        <v>3</v>
      </c>
      <c r="K18" s="23" t="s">
        <v>1</v>
      </c>
      <c r="L18" s="23">
        <v>100</v>
      </c>
      <c r="M18" s="23" t="s">
        <v>0</v>
      </c>
      <c r="N18" s="39">
        <v>440601</v>
      </c>
      <c r="O18" s="49">
        <v>440601</v>
      </c>
      <c r="P18" s="38" t="s">
        <v>336</v>
      </c>
      <c r="Q18" s="38" t="s">
        <v>337</v>
      </c>
      <c r="R18" s="38" t="s">
        <v>338</v>
      </c>
      <c r="S18" s="37">
        <v>42607</v>
      </c>
      <c r="T18" s="37">
        <v>42757</v>
      </c>
      <c r="U18" s="79">
        <v>10650000</v>
      </c>
      <c r="V18" s="23">
        <v>3</v>
      </c>
      <c r="W18" s="38" t="s">
        <v>339</v>
      </c>
      <c r="X18" s="38" t="s">
        <v>92</v>
      </c>
      <c r="Y18" s="38" t="s">
        <v>340</v>
      </c>
      <c r="Z18" s="56" t="s">
        <v>94</v>
      </c>
    </row>
    <row r="19" spans="1:26" s="54" customFormat="1" ht="38.25" customHeight="1" x14ac:dyDescent="0.2">
      <c r="A19" s="23">
        <v>16444</v>
      </c>
      <c r="B19" s="23"/>
      <c r="C19" s="23" t="s">
        <v>414</v>
      </c>
      <c r="D19" s="37">
        <v>42719</v>
      </c>
      <c r="E19" s="38" t="s">
        <v>341</v>
      </c>
      <c r="F19" s="38" t="s">
        <v>342</v>
      </c>
      <c r="G19" s="23" t="s">
        <v>2</v>
      </c>
      <c r="H19" s="23" t="s">
        <v>3</v>
      </c>
      <c r="I19" s="23">
        <v>76106</v>
      </c>
      <c r="J19" s="23">
        <v>3</v>
      </c>
      <c r="K19" s="23" t="s">
        <v>29</v>
      </c>
      <c r="L19" s="23">
        <v>195</v>
      </c>
      <c r="M19" s="23" t="s">
        <v>0</v>
      </c>
      <c r="N19" s="39">
        <v>1194837</v>
      </c>
      <c r="O19" s="49">
        <v>1194837</v>
      </c>
      <c r="P19" s="38" t="s">
        <v>101</v>
      </c>
      <c r="Q19" s="38" t="s">
        <v>102</v>
      </c>
      <c r="R19" s="38" t="s">
        <v>103</v>
      </c>
      <c r="S19" s="37">
        <v>42664</v>
      </c>
      <c r="T19" s="37">
        <v>42814</v>
      </c>
      <c r="U19" s="79">
        <v>30000000</v>
      </c>
      <c r="V19" s="23">
        <v>3</v>
      </c>
      <c r="W19" s="38" t="s">
        <v>343</v>
      </c>
      <c r="X19" s="38" t="s">
        <v>344</v>
      </c>
      <c r="Y19" s="38" t="s">
        <v>345</v>
      </c>
      <c r="Z19" s="56" t="s">
        <v>346</v>
      </c>
    </row>
    <row r="20" spans="1:26" s="54" customFormat="1" ht="24" customHeight="1" x14ac:dyDescent="0.2">
      <c r="A20" s="23">
        <v>16447</v>
      </c>
      <c r="B20" s="23"/>
      <c r="C20" s="23" t="s">
        <v>375</v>
      </c>
      <c r="D20" s="37">
        <v>42761</v>
      </c>
      <c r="E20" s="38" t="s">
        <v>356</v>
      </c>
      <c r="F20" s="38" t="s">
        <v>357</v>
      </c>
      <c r="G20" s="23" t="s">
        <v>358</v>
      </c>
      <c r="H20" s="23" t="s">
        <v>223</v>
      </c>
      <c r="I20" s="23">
        <v>75069</v>
      </c>
      <c r="J20" s="23">
        <v>3</v>
      </c>
      <c r="K20" s="23" t="s">
        <v>29</v>
      </c>
      <c r="L20" s="23">
        <v>256</v>
      </c>
      <c r="M20" s="23" t="s">
        <v>0</v>
      </c>
      <c r="N20" s="39">
        <v>1817233</v>
      </c>
      <c r="O20" s="49">
        <v>0</v>
      </c>
      <c r="P20" s="38" t="s">
        <v>359</v>
      </c>
      <c r="Q20" s="38" t="s">
        <v>360</v>
      </c>
      <c r="R20" s="38" t="s">
        <v>361</v>
      </c>
      <c r="S20" s="37">
        <v>42656</v>
      </c>
      <c r="T20" s="37">
        <v>42806</v>
      </c>
      <c r="U20" s="79">
        <v>28000000</v>
      </c>
      <c r="V20" s="23">
        <v>3</v>
      </c>
      <c r="W20" s="38" t="s">
        <v>371</v>
      </c>
      <c r="X20" s="38" t="s">
        <v>362</v>
      </c>
      <c r="Y20" s="38" t="s">
        <v>363</v>
      </c>
      <c r="Z20" s="56" t="s">
        <v>364</v>
      </c>
    </row>
    <row r="21" spans="1:26" s="54" customFormat="1" ht="24" customHeight="1" x14ac:dyDescent="0.2">
      <c r="A21" s="23">
        <v>16448</v>
      </c>
      <c r="B21" s="23"/>
      <c r="C21" s="23" t="s">
        <v>375</v>
      </c>
      <c r="D21" s="37">
        <v>42789</v>
      </c>
      <c r="E21" s="38" t="s">
        <v>365</v>
      </c>
      <c r="F21" s="38" t="s">
        <v>366</v>
      </c>
      <c r="G21" s="23" t="s">
        <v>2</v>
      </c>
      <c r="H21" s="23" t="s">
        <v>3</v>
      </c>
      <c r="I21" s="23">
        <v>76119</v>
      </c>
      <c r="J21" s="23">
        <v>3</v>
      </c>
      <c r="K21" s="23" t="s">
        <v>29</v>
      </c>
      <c r="L21" s="23">
        <v>272</v>
      </c>
      <c r="M21" s="23" t="s">
        <v>165</v>
      </c>
      <c r="N21" s="39">
        <v>1502978</v>
      </c>
      <c r="O21" s="49">
        <v>0</v>
      </c>
      <c r="P21" s="38" t="s">
        <v>60</v>
      </c>
      <c r="Q21" s="38" t="s">
        <v>367</v>
      </c>
      <c r="R21" s="38" t="s">
        <v>372</v>
      </c>
      <c r="S21" s="37">
        <v>42656</v>
      </c>
      <c r="T21" s="37">
        <v>42806</v>
      </c>
      <c r="U21" s="79">
        <v>23000000</v>
      </c>
      <c r="V21" s="23">
        <v>3</v>
      </c>
      <c r="W21" s="38" t="s">
        <v>373</v>
      </c>
      <c r="X21" s="38" t="s">
        <v>362</v>
      </c>
      <c r="Y21" s="38" t="s">
        <v>363</v>
      </c>
      <c r="Z21" s="56" t="s">
        <v>364</v>
      </c>
    </row>
    <row r="22" spans="1:26" s="54" customFormat="1" ht="24" customHeight="1" x14ac:dyDescent="0.2">
      <c r="A22" s="23">
        <v>16445</v>
      </c>
      <c r="B22" s="23"/>
      <c r="C22" s="23" t="s">
        <v>375</v>
      </c>
      <c r="D22" s="37">
        <v>42789</v>
      </c>
      <c r="E22" s="38" t="s">
        <v>407</v>
      </c>
      <c r="F22" s="38" t="s">
        <v>408</v>
      </c>
      <c r="G22" s="23" t="s">
        <v>2</v>
      </c>
      <c r="H22" s="23" t="s">
        <v>3</v>
      </c>
      <c r="I22" s="23">
        <v>76119</v>
      </c>
      <c r="J22" s="23">
        <v>3</v>
      </c>
      <c r="K22" s="23" t="s">
        <v>29</v>
      </c>
      <c r="L22" s="23">
        <v>224</v>
      </c>
      <c r="M22" s="23" t="s">
        <v>0</v>
      </c>
      <c r="N22" s="39">
        <v>1259047</v>
      </c>
      <c r="O22" s="49">
        <v>0</v>
      </c>
      <c r="P22" s="38" t="s">
        <v>101</v>
      </c>
      <c r="Q22" s="38" t="s">
        <v>102</v>
      </c>
      <c r="R22" s="38" t="s">
        <v>103</v>
      </c>
      <c r="S22" s="37">
        <v>42689</v>
      </c>
      <c r="T22" s="37">
        <v>42839</v>
      </c>
      <c r="U22" s="79">
        <v>30000000</v>
      </c>
      <c r="V22" s="23">
        <v>3</v>
      </c>
      <c r="W22" s="38" t="s">
        <v>409</v>
      </c>
      <c r="X22" s="38" t="s">
        <v>344</v>
      </c>
      <c r="Y22" s="38" t="s">
        <v>345</v>
      </c>
      <c r="Z22" s="56" t="s">
        <v>346</v>
      </c>
    </row>
    <row r="23" spans="1:26" s="3" customFormat="1" ht="25.5" customHeight="1" x14ac:dyDescent="0.2">
      <c r="A23" s="27"/>
      <c r="B23" s="27"/>
      <c r="C23" s="27"/>
      <c r="D23" s="40"/>
      <c r="E23" s="41"/>
      <c r="F23" s="41"/>
      <c r="G23" s="27"/>
      <c r="H23" s="27"/>
      <c r="I23" s="27"/>
      <c r="J23" s="27"/>
      <c r="K23" s="42" t="s">
        <v>25</v>
      </c>
      <c r="L23" s="46">
        <f>SUM(L12:L22)</f>
        <v>2271</v>
      </c>
      <c r="M23" s="42" t="s">
        <v>40</v>
      </c>
      <c r="N23" s="43">
        <f>SUM(N12:N22)</f>
        <v>12366912</v>
      </c>
      <c r="O23" s="16">
        <f>SUM(O12:O22)</f>
        <v>6687330</v>
      </c>
      <c r="P23" s="41"/>
      <c r="Q23" s="41"/>
      <c r="R23" s="41"/>
      <c r="S23" s="40"/>
      <c r="T23" s="40"/>
      <c r="U23" s="80" t="s">
        <v>138</v>
      </c>
      <c r="V23" s="27"/>
      <c r="W23" s="41"/>
      <c r="X23" s="41"/>
      <c r="Y23" s="41"/>
      <c r="Z23" s="41"/>
    </row>
    <row r="24" spans="1:26" s="3" customFormat="1" ht="8.25" customHeight="1" x14ac:dyDescent="0.2">
      <c r="A24" s="27"/>
      <c r="B24" s="27"/>
      <c r="C24" s="27"/>
      <c r="D24" s="40"/>
      <c r="E24" s="41"/>
      <c r="F24" s="41"/>
      <c r="G24" s="27"/>
      <c r="H24" s="27"/>
      <c r="I24" s="27"/>
      <c r="J24" s="27"/>
      <c r="K24" s="27"/>
      <c r="L24" s="27"/>
      <c r="M24" s="27"/>
      <c r="N24" s="44"/>
      <c r="O24" s="45"/>
      <c r="P24" s="41"/>
      <c r="Q24" s="41"/>
      <c r="R24" s="41"/>
      <c r="S24" s="40"/>
      <c r="T24" s="40"/>
      <c r="U24" s="80"/>
      <c r="V24" s="27"/>
      <c r="W24" s="41"/>
      <c r="X24" s="41"/>
      <c r="Y24" s="41"/>
      <c r="Z24" s="41"/>
    </row>
    <row r="25" spans="1:26" s="54" customFormat="1" ht="24" customHeight="1" x14ac:dyDescent="0.2">
      <c r="A25" s="23">
        <v>16405</v>
      </c>
      <c r="B25" s="23">
        <v>15424</v>
      </c>
      <c r="C25" s="23" t="s">
        <v>150</v>
      </c>
      <c r="D25" s="37">
        <v>42425</v>
      </c>
      <c r="E25" s="38" t="s">
        <v>113</v>
      </c>
      <c r="F25" s="38" t="s">
        <v>118</v>
      </c>
      <c r="G25" s="23" t="s">
        <v>52</v>
      </c>
      <c r="H25" s="23" t="s">
        <v>53</v>
      </c>
      <c r="I25" s="23">
        <v>77003</v>
      </c>
      <c r="J25" s="23">
        <v>6</v>
      </c>
      <c r="K25" s="23" t="s">
        <v>29</v>
      </c>
      <c r="L25" s="23">
        <v>175</v>
      </c>
      <c r="M25" s="23" t="s">
        <v>115</v>
      </c>
      <c r="N25" s="39">
        <v>848593</v>
      </c>
      <c r="O25" s="49">
        <v>847339</v>
      </c>
      <c r="P25" s="38" t="s">
        <v>62</v>
      </c>
      <c r="Q25" s="38" t="s">
        <v>63</v>
      </c>
      <c r="R25" s="38" t="s">
        <v>64</v>
      </c>
      <c r="S25" s="37">
        <v>42321</v>
      </c>
      <c r="T25" s="37">
        <v>42471</v>
      </c>
      <c r="U25" s="79">
        <v>15000000</v>
      </c>
      <c r="V25" s="23">
        <v>3</v>
      </c>
      <c r="W25" s="38" t="s">
        <v>119</v>
      </c>
      <c r="X25" s="38" t="s">
        <v>116</v>
      </c>
      <c r="Y25" s="38" t="s">
        <v>117</v>
      </c>
      <c r="Z25" s="56" t="s">
        <v>120</v>
      </c>
    </row>
    <row r="26" spans="1:26" s="54" customFormat="1" ht="24" x14ac:dyDescent="0.2">
      <c r="A26" s="23">
        <v>16406</v>
      </c>
      <c r="B26" s="23">
        <v>15425</v>
      </c>
      <c r="C26" s="23" t="s">
        <v>150</v>
      </c>
      <c r="D26" s="37">
        <v>42551</v>
      </c>
      <c r="E26" s="38" t="s">
        <v>114</v>
      </c>
      <c r="F26" s="38" t="s">
        <v>121</v>
      </c>
      <c r="G26" s="23" t="s">
        <v>52</v>
      </c>
      <c r="H26" s="23" t="s">
        <v>53</v>
      </c>
      <c r="I26" s="23">
        <v>77051</v>
      </c>
      <c r="J26" s="23">
        <v>6</v>
      </c>
      <c r="K26" s="23" t="s">
        <v>29</v>
      </c>
      <c r="L26" s="23">
        <v>187</v>
      </c>
      <c r="M26" s="23" t="s">
        <v>115</v>
      </c>
      <c r="N26" s="39">
        <v>1037535</v>
      </c>
      <c r="O26" s="49">
        <v>1037535</v>
      </c>
      <c r="P26" s="38" t="s">
        <v>62</v>
      </c>
      <c r="Q26" s="38" t="s">
        <v>63</v>
      </c>
      <c r="R26" s="38" t="s">
        <v>64</v>
      </c>
      <c r="S26" s="37">
        <v>42019</v>
      </c>
      <c r="T26" s="37" t="s">
        <v>51</v>
      </c>
      <c r="U26" s="79">
        <v>20000000</v>
      </c>
      <c r="V26" s="23" t="s">
        <v>26</v>
      </c>
      <c r="W26" s="38" t="s">
        <v>122</v>
      </c>
      <c r="X26" s="38" t="s">
        <v>116</v>
      </c>
      <c r="Y26" s="38" t="s">
        <v>117</v>
      </c>
      <c r="Z26" s="56" t="s">
        <v>120</v>
      </c>
    </row>
    <row r="27" spans="1:26" s="54" customFormat="1" ht="24" x14ac:dyDescent="0.2">
      <c r="A27" s="23">
        <v>16407</v>
      </c>
      <c r="B27" s="23"/>
      <c r="C27" s="23" t="s">
        <v>375</v>
      </c>
      <c r="D27" s="37">
        <v>42789</v>
      </c>
      <c r="E27" s="38" t="s">
        <v>139</v>
      </c>
      <c r="F27" s="38" t="s">
        <v>142</v>
      </c>
      <c r="G27" s="23" t="s">
        <v>52</v>
      </c>
      <c r="H27" s="23" t="s">
        <v>53</v>
      </c>
      <c r="I27" s="23">
        <v>77003</v>
      </c>
      <c r="J27" s="23">
        <v>6</v>
      </c>
      <c r="K27" s="23" t="s">
        <v>29</v>
      </c>
      <c r="L27" s="23">
        <v>200</v>
      </c>
      <c r="M27" s="23" t="s">
        <v>115</v>
      </c>
      <c r="N27" s="39">
        <v>1090199</v>
      </c>
      <c r="O27" s="49">
        <v>0</v>
      </c>
      <c r="P27" s="38" t="s">
        <v>54</v>
      </c>
      <c r="Q27" s="38" t="s">
        <v>140</v>
      </c>
      <c r="R27" s="38" t="s">
        <v>141</v>
      </c>
      <c r="S27" s="37">
        <v>42671</v>
      </c>
      <c r="T27" s="37">
        <v>42821</v>
      </c>
      <c r="U27" s="79">
        <v>30000000</v>
      </c>
      <c r="V27" s="23">
        <v>3</v>
      </c>
      <c r="W27" s="38" t="s">
        <v>146</v>
      </c>
      <c r="X27" s="38" t="s">
        <v>140</v>
      </c>
      <c r="Y27" s="38" t="s">
        <v>141</v>
      </c>
      <c r="Z27" s="56" t="s">
        <v>147</v>
      </c>
    </row>
    <row r="28" spans="1:26" s="54" customFormat="1" ht="24" x14ac:dyDescent="0.2">
      <c r="A28" s="23">
        <v>16424</v>
      </c>
      <c r="B28" s="23"/>
      <c r="C28" s="23" t="s">
        <v>205</v>
      </c>
      <c r="D28" s="37" t="s">
        <v>26</v>
      </c>
      <c r="E28" s="38" t="s">
        <v>206</v>
      </c>
      <c r="F28" s="38" t="s">
        <v>227</v>
      </c>
      <c r="G28" s="23" t="s">
        <v>52</v>
      </c>
      <c r="H28" s="23" t="s">
        <v>53</v>
      </c>
      <c r="I28" s="23">
        <v>77051</v>
      </c>
      <c r="J28" s="23">
        <v>6</v>
      </c>
      <c r="K28" s="23" t="s">
        <v>29</v>
      </c>
      <c r="L28" s="23">
        <v>216</v>
      </c>
      <c r="M28" s="23" t="s">
        <v>165</v>
      </c>
      <c r="N28" s="39">
        <v>1195361</v>
      </c>
      <c r="O28" s="49">
        <v>0</v>
      </c>
      <c r="P28" s="38" t="s">
        <v>62</v>
      </c>
      <c r="Q28" s="38" t="s">
        <v>63</v>
      </c>
      <c r="R28" s="38" t="s">
        <v>64</v>
      </c>
      <c r="S28" s="37" t="s">
        <v>26</v>
      </c>
      <c r="T28" s="37" t="s">
        <v>26</v>
      </c>
      <c r="U28" s="79" t="s">
        <v>26</v>
      </c>
      <c r="V28" s="23" t="s">
        <v>26</v>
      </c>
      <c r="W28" s="38" t="s">
        <v>228</v>
      </c>
      <c r="X28" s="38" t="s">
        <v>56</v>
      </c>
      <c r="Y28" s="38" t="s">
        <v>57</v>
      </c>
      <c r="Z28" s="56" t="s">
        <v>58</v>
      </c>
    </row>
    <row r="29" spans="1:26" s="54" customFormat="1" ht="12" x14ac:dyDescent="0.2">
      <c r="A29" s="23">
        <v>16425</v>
      </c>
      <c r="B29" s="23"/>
      <c r="C29" s="23" t="s">
        <v>205</v>
      </c>
      <c r="D29" s="37" t="s">
        <v>26</v>
      </c>
      <c r="E29" s="38" t="s">
        <v>207</v>
      </c>
      <c r="F29" s="38" t="s">
        <v>229</v>
      </c>
      <c r="G29" s="23" t="s">
        <v>52</v>
      </c>
      <c r="H29" s="23" t="s">
        <v>53</v>
      </c>
      <c r="I29" s="23">
        <v>77048</v>
      </c>
      <c r="J29" s="23">
        <v>6</v>
      </c>
      <c r="K29" s="23" t="s">
        <v>29</v>
      </c>
      <c r="L29" s="23">
        <v>192</v>
      </c>
      <c r="M29" s="23" t="s">
        <v>0</v>
      </c>
      <c r="N29" s="39">
        <v>1100301</v>
      </c>
      <c r="O29" s="49">
        <v>0</v>
      </c>
      <c r="P29" s="38" t="s">
        <v>62</v>
      </c>
      <c r="Q29" s="38" t="s">
        <v>63</v>
      </c>
      <c r="R29" s="38" t="s">
        <v>64</v>
      </c>
      <c r="S29" s="37" t="s">
        <v>26</v>
      </c>
      <c r="T29" s="37" t="s">
        <v>26</v>
      </c>
      <c r="U29" s="79" t="s">
        <v>26</v>
      </c>
      <c r="V29" s="23" t="s">
        <v>26</v>
      </c>
      <c r="W29" s="38" t="s">
        <v>230</v>
      </c>
      <c r="X29" s="38" t="s">
        <v>56</v>
      </c>
      <c r="Y29" s="38" t="s">
        <v>57</v>
      </c>
      <c r="Z29" s="56" t="s">
        <v>58</v>
      </c>
    </row>
    <row r="30" spans="1:26" s="54" customFormat="1" ht="12" x14ac:dyDescent="0.2">
      <c r="A30" s="23">
        <v>16427</v>
      </c>
      <c r="B30" s="23"/>
      <c r="C30" s="23" t="s">
        <v>205</v>
      </c>
      <c r="D30" s="37" t="s">
        <v>26</v>
      </c>
      <c r="E30" s="38" t="s">
        <v>270</v>
      </c>
      <c r="F30" s="38" t="s">
        <v>275</v>
      </c>
      <c r="G30" s="23" t="s">
        <v>52</v>
      </c>
      <c r="H30" s="23" t="s">
        <v>53</v>
      </c>
      <c r="I30" s="23">
        <v>77020</v>
      </c>
      <c r="J30" s="23">
        <v>6</v>
      </c>
      <c r="K30" s="23" t="s">
        <v>29</v>
      </c>
      <c r="L30" s="23">
        <v>164</v>
      </c>
      <c r="M30" s="23" t="s">
        <v>0</v>
      </c>
      <c r="N30" s="39">
        <v>1075903</v>
      </c>
      <c r="O30" s="49">
        <v>0</v>
      </c>
      <c r="P30" s="38" t="s">
        <v>62</v>
      </c>
      <c r="Q30" s="38" t="s">
        <v>63</v>
      </c>
      <c r="R30" s="38" t="s">
        <v>64</v>
      </c>
      <c r="S30" s="37" t="s">
        <v>26</v>
      </c>
      <c r="T30" s="37" t="s">
        <v>26</v>
      </c>
      <c r="U30" s="79" t="s">
        <v>26</v>
      </c>
      <c r="V30" s="23" t="s">
        <v>26</v>
      </c>
      <c r="W30" s="38" t="s">
        <v>271</v>
      </c>
      <c r="X30" s="38" t="s">
        <v>272</v>
      </c>
      <c r="Y30" s="38" t="s">
        <v>273</v>
      </c>
      <c r="Z30" s="56" t="s">
        <v>274</v>
      </c>
    </row>
    <row r="31" spans="1:26" s="54" customFormat="1" ht="24" x14ac:dyDescent="0.2">
      <c r="A31" s="23">
        <v>16428</v>
      </c>
      <c r="B31" s="23"/>
      <c r="C31" s="23" t="s">
        <v>375</v>
      </c>
      <c r="D31" s="37" t="s">
        <v>26</v>
      </c>
      <c r="E31" s="38" t="s">
        <v>206</v>
      </c>
      <c r="F31" s="38" t="s">
        <v>227</v>
      </c>
      <c r="G31" s="23" t="s">
        <v>52</v>
      </c>
      <c r="H31" s="23" t="s">
        <v>53</v>
      </c>
      <c r="I31" s="23">
        <v>77051</v>
      </c>
      <c r="J31" s="23">
        <v>6</v>
      </c>
      <c r="K31" s="23" t="s">
        <v>29</v>
      </c>
      <c r="L31" s="23">
        <v>216</v>
      </c>
      <c r="M31" s="23" t="s">
        <v>165</v>
      </c>
      <c r="N31" s="39">
        <v>1195361</v>
      </c>
      <c r="O31" s="49">
        <v>0</v>
      </c>
      <c r="P31" s="38" t="s">
        <v>62</v>
      </c>
      <c r="Q31" s="38" t="s">
        <v>63</v>
      </c>
      <c r="R31" s="38" t="s">
        <v>64</v>
      </c>
      <c r="S31" s="37">
        <v>42569</v>
      </c>
      <c r="T31" s="37">
        <v>42719</v>
      </c>
      <c r="U31" s="79">
        <v>20000000</v>
      </c>
      <c r="V31" s="23">
        <v>3</v>
      </c>
      <c r="W31" s="38" t="s">
        <v>228</v>
      </c>
      <c r="X31" s="38" t="s">
        <v>56</v>
      </c>
      <c r="Y31" s="38" t="s">
        <v>57</v>
      </c>
      <c r="Z31" s="56" t="s">
        <v>58</v>
      </c>
    </row>
    <row r="32" spans="1:26" s="54" customFormat="1" ht="24" customHeight="1" x14ac:dyDescent="0.2">
      <c r="A32" s="23">
        <v>16429</v>
      </c>
      <c r="B32" s="23"/>
      <c r="C32" s="23" t="s">
        <v>150</v>
      </c>
      <c r="D32" s="37">
        <v>42719</v>
      </c>
      <c r="E32" s="38" t="s">
        <v>207</v>
      </c>
      <c r="F32" s="38" t="s">
        <v>229</v>
      </c>
      <c r="G32" s="23" t="s">
        <v>52</v>
      </c>
      <c r="H32" s="23" t="s">
        <v>53</v>
      </c>
      <c r="I32" s="23">
        <v>77048</v>
      </c>
      <c r="J32" s="23">
        <v>6</v>
      </c>
      <c r="K32" s="23" t="s">
        <v>29</v>
      </c>
      <c r="L32" s="23">
        <v>192</v>
      </c>
      <c r="M32" s="23" t="s">
        <v>0</v>
      </c>
      <c r="N32" s="39">
        <v>1102799</v>
      </c>
      <c r="O32" s="49">
        <v>1102799</v>
      </c>
      <c r="P32" s="38" t="s">
        <v>62</v>
      </c>
      <c r="Q32" s="38" t="s">
        <v>63</v>
      </c>
      <c r="R32" s="38" t="s">
        <v>64</v>
      </c>
      <c r="S32" s="37">
        <v>42689</v>
      </c>
      <c r="T32" s="37">
        <v>42474</v>
      </c>
      <c r="U32" s="79">
        <v>20000000</v>
      </c>
      <c r="V32" s="23">
        <v>3</v>
      </c>
      <c r="W32" s="38" t="s">
        <v>230</v>
      </c>
      <c r="X32" s="38" t="s">
        <v>56</v>
      </c>
      <c r="Y32" s="38" t="s">
        <v>57</v>
      </c>
      <c r="Z32" s="56" t="s">
        <v>58</v>
      </c>
    </row>
    <row r="33" spans="1:26" s="54" customFormat="1" ht="24" x14ac:dyDescent="0.2">
      <c r="A33" s="23">
        <v>16442</v>
      </c>
      <c r="B33" s="23"/>
      <c r="C33" s="23" t="s">
        <v>150</v>
      </c>
      <c r="D33" s="37">
        <v>42719</v>
      </c>
      <c r="E33" s="38" t="s">
        <v>322</v>
      </c>
      <c r="F33" s="38" t="s">
        <v>323</v>
      </c>
      <c r="G33" s="23" t="s">
        <v>52</v>
      </c>
      <c r="H33" s="23" t="s">
        <v>53</v>
      </c>
      <c r="I33" s="23">
        <v>77057</v>
      </c>
      <c r="J33" s="23">
        <v>6</v>
      </c>
      <c r="K33" s="23" t="s">
        <v>29</v>
      </c>
      <c r="L33" s="23">
        <v>154</v>
      </c>
      <c r="M33" s="23" t="s">
        <v>0</v>
      </c>
      <c r="N33" s="39">
        <v>1275016</v>
      </c>
      <c r="O33" s="49">
        <v>1223581</v>
      </c>
      <c r="P33" s="38" t="s">
        <v>324</v>
      </c>
      <c r="Q33" s="38" t="s">
        <v>325</v>
      </c>
      <c r="R33" s="38" t="s">
        <v>326</v>
      </c>
      <c r="S33" s="37">
        <v>42020</v>
      </c>
      <c r="T33" s="37">
        <v>43100</v>
      </c>
      <c r="U33" s="79">
        <v>24300000</v>
      </c>
      <c r="V33" s="23" t="s">
        <v>26</v>
      </c>
      <c r="W33" s="38" t="s">
        <v>327</v>
      </c>
      <c r="X33" s="38" t="s">
        <v>325</v>
      </c>
      <c r="Y33" s="38" t="s">
        <v>326</v>
      </c>
      <c r="Z33" s="56" t="s">
        <v>328</v>
      </c>
    </row>
    <row r="34" spans="1:26" s="54" customFormat="1" ht="24" customHeight="1" x14ac:dyDescent="0.2">
      <c r="A34" s="23">
        <v>16450</v>
      </c>
      <c r="B34" s="23"/>
      <c r="C34" s="23" t="s">
        <v>375</v>
      </c>
      <c r="D34" s="37" t="s">
        <v>26</v>
      </c>
      <c r="E34" s="38" t="s">
        <v>376</v>
      </c>
      <c r="F34" s="38" t="s">
        <v>377</v>
      </c>
      <c r="G34" s="23" t="s">
        <v>378</v>
      </c>
      <c r="H34" s="23" t="s">
        <v>53</v>
      </c>
      <c r="I34" s="23">
        <v>77571</v>
      </c>
      <c r="J34" s="23">
        <v>6</v>
      </c>
      <c r="K34" s="23" t="s">
        <v>1</v>
      </c>
      <c r="L34" s="23">
        <v>188</v>
      </c>
      <c r="M34" s="23" t="s">
        <v>0</v>
      </c>
      <c r="N34" s="39">
        <v>609497</v>
      </c>
      <c r="O34" s="49">
        <v>0</v>
      </c>
      <c r="P34" s="38" t="s">
        <v>379</v>
      </c>
      <c r="Q34" s="38" t="s">
        <v>388</v>
      </c>
      <c r="R34" s="38" t="s">
        <v>389</v>
      </c>
      <c r="S34" s="37">
        <v>42688</v>
      </c>
      <c r="T34" s="37">
        <v>42838</v>
      </c>
      <c r="U34" s="79">
        <v>20000000</v>
      </c>
      <c r="V34" s="23">
        <v>3</v>
      </c>
      <c r="W34" s="38" t="s">
        <v>380</v>
      </c>
      <c r="X34" s="38" t="s">
        <v>381</v>
      </c>
      <c r="Y34" s="38" t="s">
        <v>382</v>
      </c>
      <c r="Z34" s="56" t="s">
        <v>383</v>
      </c>
    </row>
    <row r="35" spans="1:26" s="54" customFormat="1" ht="24" x14ac:dyDescent="0.2">
      <c r="A35" s="23">
        <v>16451</v>
      </c>
      <c r="B35" s="23"/>
      <c r="C35" s="23" t="s">
        <v>375</v>
      </c>
      <c r="D35" s="37" t="s">
        <v>26</v>
      </c>
      <c r="E35" s="38" t="s">
        <v>384</v>
      </c>
      <c r="F35" s="38" t="s">
        <v>385</v>
      </c>
      <c r="G35" s="23" t="s">
        <v>386</v>
      </c>
      <c r="H35" s="23" t="s">
        <v>387</v>
      </c>
      <c r="I35" s="23">
        <v>77563</v>
      </c>
      <c r="J35" s="23">
        <v>6</v>
      </c>
      <c r="K35" s="23" t="s">
        <v>1</v>
      </c>
      <c r="L35" s="23">
        <v>232</v>
      </c>
      <c r="M35" s="23" t="s">
        <v>0</v>
      </c>
      <c r="N35" s="39">
        <v>618659</v>
      </c>
      <c r="O35" s="49">
        <v>0</v>
      </c>
      <c r="P35" s="38" t="s">
        <v>379</v>
      </c>
      <c r="Q35" s="38" t="s">
        <v>388</v>
      </c>
      <c r="R35" s="38" t="s">
        <v>389</v>
      </c>
      <c r="S35" s="37">
        <v>42688</v>
      </c>
      <c r="T35" s="37">
        <v>42838</v>
      </c>
      <c r="U35" s="79">
        <v>20000000</v>
      </c>
      <c r="V35" s="23">
        <v>3</v>
      </c>
      <c r="W35" s="38" t="s">
        <v>395</v>
      </c>
      <c r="X35" s="38" t="s">
        <v>381</v>
      </c>
      <c r="Y35" s="38" t="s">
        <v>382</v>
      </c>
      <c r="Z35" s="56" t="s">
        <v>383</v>
      </c>
    </row>
    <row r="36" spans="1:26" s="54" customFormat="1" ht="24" x14ac:dyDescent="0.2">
      <c r="A36" s="23">
        <v>16452</v>
      </c>
      <c r="B36" s="23"/>
      <c r="C36" s="23" t="s">
        <v>375</v>
      </c>
      <c r="D36" s="37" t="s">
        <v>26</v>
      </c>
      <c r="E36" s="38" t="s">
        <v>390</v>
      </c>
      <c r="F36" s="38" t="s">
        <v>393</v>
      </c>
      <c r="G36" s="23" t="s">
        <v>52</v>
      </c>
      <c r="H36" s="23" t="s">
        <v>53</v>
      </c>
      <c r="I36" s="23">
        <v>77090</v>
      </c>
      <c r="J36" s="23">
        <v>6</v>
      </c>
      <c r="K36" s="23" t="s">
        <v>1</v>
      </c>
      <c r="L36" s="23">
        <v>248</v>
      </c>
      <c r="M36" s="23" t="s">
        <v>0</v>
      </c>
      <c r="N36" s="39">
        <v>851680</v>
      </c>
      <c r="O36" s="49">
        <v>0</v>
      </c>
      <c r="P36" s="38" t="s">
        <v>54</v>
      </c>
      <c r="Q36" s="38" t="s">
        <v>391</v>
      </c>
      <c r="R36" s="38" t="s">
        <v>392</v>
      </c>
      <c r="S36" s="37">
        <v>42688</v>
      </c>
      <c r="T36" s="37">
        <v>42838</v>
      </c>
      <c r="U36" s="79">
        <v>20000000</v>
      </c>
      <c r="V36" s="23">
        <v>3</v>
      </c>
      <c r="W36" s="38" t="s">
        <v>394</v>
      </c>
      <c r="X36" s="38" t="s">
        <v>381</v>
      </c>
      <c r="Y36" s="38" t="s">
        <v>382</v>
      </c>
      <c r="Z36" s="56" t="s">
        <v>383</v>
      </c>
    </row>
    <row r="37" spans="1:26" s="54" customFormat="1" ht="24" x14ac:dyDescent="0.2">
      <c r="A37" s="23">
        <v>16454</v>
      </c>
      <c r="B37" s="23"/>
      <c r="C37" s="23" t="s">
        <v>375</v>
      </c>
      <c r="D37" s="37" t="s">
        <v>26</v>
      </c>
      <c r="E37" s="38" t="s">
        <v>396</v>
      </c>
      <c r="F37" s="38" t="s">
        <v>397</v>
      </c>
      <c r="G37" s="23" t="s">
        <v>398</v>
      </c>
      <c r="H37" s="23" t="s">
        <v>399</v>
      </c>
      <c r="I37" s="23">
        <v>77486</v>
      </c>
      <c r="J37" s="23">
        <v>6</v>
      </c>
      <c r="K37" s="23" t="s">
        <v>1</v>
      </c>
      <c r="L37" s="23">
        <v>50</v>
      </c>
      <c r="M37" s="23" t="s">
        <v>165</v>
      </c>
      <c r="N37" s="39">
        <v>154881</v>
      </c>
      <c r="O37" s="49">
        <v>0</v>
      </c>
      <c r="P37" s="38" t="s">
        <v>336</v>
      </c>
      <c r="Q37" s="38" t="s">
        <v>337</v>
      </c>
      <c r="R37" s="38" t="s">
        <v>338</v>
      </c>
      <c r="S37" s="37">
        <v>42689</v>
      </c>
      <c r="T37" s="37">
        <v>42839</v>
      </c>
      <c r="U37" s="79">
        <v>3300000</v>
      </c>
      <c r="V37" s="23">
        <v>3</v>
      </c>
      <c r="W37" s="38" t="s">
        <v>400</v>
      </c>
      <c r="X37" s="38" t="s">
        <v>92</v>
      </c>
      <c r="Y37" s="38" t="s">
        <v>340</v>
      </c>
      <c r="Z37" s="56" t="s">
        <v>94</v>
      </c>
    </row>
    <row r="38" spans="1:26" s="3" customFormat="1" ht="25.5" customHeight="1" x14ac:dyDescent="0.2">
      <c r="A38" s="27"/>
      <c r="B38" s="27"/>
      <c r="C38" s="27"/>
      <c r="D38" s="40"/>
      <c r="E38" s="41"/>
      <c r="F38" s="41"/>
      <c r="G38" s="27"/>
      <c r="H38" s="27"/>
      <c r="I38" s="27"/>
      <c r="J38" s="27"/>
      <c r="K38" s="42" t="s">
        <v>25</v>
      </c>
      <c r="L38" s="46">
        <f>SUM(L25:L37)</f>
        <v>2414</v>
      </c>
      <c r="M38" s="42" t="s">
        <v>40</v>
      </c>
      <c r="N38" s="43">
        <f>SUM(N25:N37)</f>
        <v>12155785</v>
      </c>
      <c r="O38" s="16">
        <f>SUM(O25:O37)</f>
        <v>4211254</v>
      </c>
      <c r="P38" s="41"/>
      <c r="Q38" s="41"/>
      <c r="R38" s="41"/>
      <c r="S38" s="40"/>
      <c r="T38" s="40"/>
      <c r="U38" s="80"/>
      <c r="V38" s="27"/>
      <c r="W38" s="41"/>
      <c r="X38" s="41"/>
      <c r="Y38" s="41"/>
      <c r="Z38" s="41"/>
    </row>
    <row r="39" spans="1:26" s="3" customFormat="1" ht="8.25" customHeight="1" x14ac:dyDescent="0.2">
      <c r="A39" s="27"/>
      <c r="B39" s="27"/>
      <c r="C39" s="27"/>
      <c r="D39" s="40"/>
      <c r="E39" s="41"/>
      <c r="F39" s="41"/>
      <c r="G39" s="27"/>
      <c r="H39" s="27"/>
      <c r="I39" s="27"/>
      <c r="J39" s="27"/>
      <c r="K39" s="42"/>
      <c r="L39" s="46"/>
      <c r="M39" s="42"/>
      <c r="N39" s="43"/>
      <c r="O39" s="16"/>
      <c r="P39" s="41"/>
      <c r="Q39" s="41"/>
      <c r="R39" s="41"/>
      <c r="S39" s="40"/>
      <c r="T39" s="40"/>
      <c r="U39" s="80"/>
      <c r="V39" s="27"/>
      <c r="W39" s="41"/>
      <c r="X39" s="41"/>
      <c r="Y39" s="41"/>
      <c r="Z39" s="41"/>
    </row>
    <row r="40" spans="1:26" s="54" customFormat="1" ht="50.25" customHeight="1" x14ac:dyDescent="0.2">
      <c r="A40" s="23">
        <v>16403</v>
      </c>
      <c r="B40" s="23"/>
      <c r="C40" s="23" t="s">
        <v>414</v>
      </c>
      <c r="D40" s="37">
        <v>42656</v>
      </c>
      <c r="E40" s="38" t="s">
        <v>151</v>
      </c>
      <c r="F40" s="38" t="s">
        <v>152</v>
      </c>
      <c r="G40" s="23" t="s">
        <v>153</v>
      </c>
      <c r="H40" s="23" t="s">
        <v>154</v>
      </c>
      <c r="I40" s="23">
        <v>78758</v>
      </c>
      <c r="J40" s="23">
        <v>7</v>
      </c>
      <c r="K40" s="23" t="s">
        <v>1</v>
      </c>
      <c r="L40" s="55">
        <v>200</v>
      </c>
      <c r="M40" s="23" t="s">
        <v>0</v>
      </c>
      <c r="N40" s="39">
        <v>814908</v>
      </c>
      <c r="O40" s="49">
        <v>991084</v>
      </c>
      <c r="P40" s="38" t="s">
        <v>155</v>
      </c>
      <c r="Q40" s="38" t="s">
        <v>156</v>
      </c>
      <c r="R40" s="38" t="s">
        <v>157</v>
      </c>
      <c r="S40" s="37">
        <v>42543</v>
      </c>
      <c r="T40" s="37">
        <v>42693</v>
      </c>
      <c r="U40" s="79">
        <v>16000000</v>
      </c>
      <c r="V40" s="23">
        <v>3</v>
      </c>
      <c r="W40" s="38" t="s">
        <v>158</v>
      </c>
      <c r="X40" s="38" t="s">
        <v>159</v>
      </c>
      <c r="Y40" s="38" t="s">
        <v>160</v>
      </c>
      <c r="Z40" s="56" t="s">
        <v>161</v>
      </c>
    </row>
    <row r="41" spans="1:26" s="54" customFormat="1" ht="25.5" customHeight="1" x14ac:dyDescent="0.2">
      <c r="A41" s="23">
        <v>16415</v>
      </c>
      <c r="B41" s="23"/>
      <c r="C41" s="23" t="s">
        <v>150</v>
      </c>
      <c r="D41" s="37">
        <v>42565</v>
      </c>
      <c r="E41" s="38" t="s">
        <v>201</v>
      </c>
      <c r="F41" s="38" t="s">
        <v>231</v>
      </c>
      <c r="G41" s="23" t="s">
        <v>153</v>
      </c>
      <c r="H41" s="23" t="s">
        <v>154</v>
      </c>
      <c r="I41" s="23">
        <v>78745</v>
      </c>
      <c r="J41" s="23">
        <v>7</v>
      </c>
      <c r="K41" s="23" t="s">
        <v>29</v>
      </c>
      <c r="L41" s="55">
        <v>140</v>
      </c>
      <c r="M41" s="23" t="s">
        <v>0</v>
      </c>
      <c r="N41" s="39">
        <v>781526</v>
      </c>
      <c r="O41" s="49">
        <v>781526</v>
      </c>
      <c r="P41" s="38" t="s">
        <v>232</v>
      </c>
      <c r="Q41" s="38" t="s">
        <v>233</v>
      </c>
      <c r="R41" s="38" t="s">
        <v>234</v>
      </c>
      <c r="S41" s="37">
        <v>42391</v>
      </c>
      <c r="T41" s="37" t="s">
        <v>125</v>
      </c>
      <c r="U41" s="79">
        <v>19000000</v>
      </c>
      <c r="V41" s="23" t="s">
        <v>26</v>
      </c>
      <c r="W41" s="38" t="s">
        <v>235</v>
      </c>
      <c r="X41" s="38" t="s">
        <v>236</v>
      </c>
      <c r="Y41" s="38" t="s">
        <v>237</v>
      </c>
      <c r="Z41" s="56" t="s">
        <v>238</v>
      </c>
    </row>
    <row r="42" spans="1:26" s="54" customFormat="1" ht="25.5" customHeight="1" x14ac:dyDescent="0.2">
      <c r="A42" s="23">
        <v>16416</v>
      </c>
      <c r="B42" s="23"/>
      <c r="C42" s="23" t="s">
        <v>150</v>
      </c>
      <c r="D42" s="37">
        <v>42565</v>
      </c>
      <c r="E42" s="38" t="s">
        <v>202</v>
      </c>
      <c r="F42" s="38" t="s">
        <v>239</v>
      </c>
      <c r="G42" s="23" t="s">
        <v>240</v>
      </c>
      <c r="H42" s="23" t="s">
        <v>241</v>
      </c>
      <c r="I42" s="23">
        <v>78640</v>
      </c>
      <c r="J42" s="23">
        <v>7</v>
      </c>
      <c r="K42" s="23" t="s">
        <v>29</v>
      </c>
      <c r="L42" s="55">
        <v>216</v>
      </c>
      <c r="M42" s="23" t="s">
        <v>0</v>
      </c>
      <c r="N42" s="39">
        <v>1091967</v>
      </c>
      <c r="O42" s="39">
        <v>1091967</v>
      </c>
      <c r="P42" s="38" t="s">
        <v>243</v>
      </c>
      <c r="Q42" s="38" t="s">
        <v>244</v>
      </c>
      <c r="R42" s="38" t="s">
        <v>245</v>
      </c>
      <c r="S42" s="37">
        <v>42384</v>
      </c>
      <c r="T42" s="37" t="s">
        <v>125</v>
      </c>
      <c r="U42" s="79">
        <v>30000000</v>
      </c>
      <c r="V42" s="23" t="s">
        <v>26</v>
      </c>
      <c r="W42" s="38" t="s">
        <v>242</v>
      </c>
      <c r="X42" s="38" t="s">
        <v>236</v>
      </c>
      <c r="Y42" s="38" t="s">
        <v>237</v>
      </c>
      <c r="Z42" s="56" t="s">
        <v>238</v>
      </c>
    </row>
    <row r="43" spans="1:26" s="54" customFormat="1" ht="25.5" customHeight="1" x14ac:dyDescent="0.2">
      <c r="A43" s="23">
        <v>16418</v>
      </c>
      <c r="B43" s="23"/>
      <c r="C43" s="23" t="s">
        <v>150</v>
      </c>
      <c r="D43" s="37">
        <v>42656</v>
      </c>
      <c r="E43" s="38" t="s">
        <v>246</v>
      </c>
      <c r="F43" s="38" t="s">
        <v>247</v>
      </c>
      <c r="G43" s="23" t="s">
        <v>153</v>
      </c>
      <c r="H43" s="23" t="s">
        <v>154</v>
      </c>
      <c r="I43" s="23">
        <v>78753</v>
      </c>
      <c r="J43" s="23">
        <v>7</v>
      </c>
      <c r="K43" s="23" t="s">
        <v>1</v>
      </c>
      <c r="L43" s="55">
        <v>94</v>
      </c>
      <c r="M43" s="23" t="s">
        <v>0</v>
      </c>
      <c r="N43" s="39">
        <v>491236</v>
      </c>
      <c r="O43" s="49">
        <v>468639</v>
      </c>
      <c r="P43" s="38" t="s">
        <v>248</v>
      </c>
      <c r="Q43" s="38" t="s">
        <v>249</v>
      </c>
      <c r="R43" s="38" t="s">
        <v>250</v>
      </c>
      <c r="S43" s="37">
        <v>42548</v>
      </c>
      <c r="T43" s="37">
        <v>42698</v>
      </c>
      <c r="U43" s="79">
        <v>11000000</v>
      </c>
      <c r="V43" s="23">
        <v>3</v>
      </c>
      <c r="W43" s="38" t="s">
        <v>251</v>
      </c>
      <c r="X43" s="38" t="s">
        <v>249</v>
      </c>
      <c r="Y43" s="38" t="s">
        <v>250</v>
      </c>
      <c r="Z43" s="56" t="s">
        <v>252</v>
      </c>
    </row>
    <row r="44" spans="1:26" s="54" customFormat="1" ht="25.5" customHeight="1" x14ac:dyDescent="0.2">
      <c r="A44" s="23">
        <v>16419</v>
      </c>
      <c r="B44" s="23"/>
      <c r="C44" s="23" t="s">
        <v>150</v>
      </c>
      <c r="D44" s="37">
        <v>42656</v>
      </c>
      <c r="E44" s="38" t="s">
        <v>253</v>
      </c>
      <c r="F44" s="38" t="s">
        <v>254</v>
      </c>
      <c r="G44" s="23" t="s">
        <v>153</v>
      </c>
      <c r="H44" s="23" t="s">
        <v>154</v>
      </c>
      <c r="I44" s="23">
        <v>78704</v>
      </c>
      <c r="J44" s="23">
        <v>7</v>
      </c>
      <c r="K44" s="23" t="s">
        <v>1</v>
      </c>
      <c r="L44" s="55">
        <v>33</v>
      </c>
      <c r="M44" s="23" t="s">
        <v>0</v>
      </c>
      <c r="N44" s="39">
        <v>188914</v>
      </c>
      <c r="O44" s="49">
        <v>173278</v>
      </c>
      <c r="P44" s="38" t="s">
        <v>248</v>
      </c>
      <c r="Q44" s="38" t="s">
        <v>249</v>
      </c>
      <c r="R44" s="38" t="s">
        <v>250</v>
      </c>
      <c r="S44" s="37">
        <v>42548</v>
      </c>
      <c r="T44" s="37">
        <v>42698</v>
      </c>
      <c r="U44" s="79">
        <v>5000000</v>
      </c>
      <c r="V44" s="23">
        <v>3</v>
      </c>
      <c r="W44" s="38" t="s">
        <v>251</v>
      </c>
      <c r="X44" s="38" t="s">
        <v>249</v>
      </c>
      <c r="Y44" s="38" t="s">
        <v>250</v>
      </c>
      <c r="Z44" s="56" t="s">
        <v>252</v>
      </c>
    </row>
    <row r="45" spans="1:26" s="54" customFormat="1" ht="25.5" customHeight="1" x14ac:dyDescent="0.2">
      <c r="A45" s="23">
        <v>16420</v>
      </c>
      <c r="B45" s="23"/>
      <c r="C45" s="23" t="s">
        <v>150</v>
      </c>
      <c r="D45" s="37">
        <v>42656</v>
      </c>
      <c r="E45" s="38" t="s">
        <v>255</v>
      </c>
      <c r="F45" s="38" t="s">
        <v>256</v>
      </c>
      <c r="G45" s="23" t="s">
        <v>153</v>
      </c>
      <c r="H45" s="23" t="s">
        <v>154</v>
      </c>
      <c r="I45" s="23">
        <v>78756</v>
      </c>
      <c r="J45" s="23">
        <v>7</v>
      </c>
      <c r="K45" s="23" t="s">
        <v>1</v>
      </c>
      <c r="L45" s="55">
        <v>130</v>
      </c>
      <c r="M45" s="23" t="s">
        <v>129</v>
      </c>
      <c r="N45" s="39">
        <v>613502</v>
      </c>
      <c r="O45" s="49">
        <v>557030</v>
      </c>
      <c r="P45" s="38" t="s">
        <v>248</v>
      </c>
      <c r="Q45" s="38" t="s">
        <v>249</v>
      </c>
      <c r="R45" s="38" t="s">
        <v>250</v>
      </c>
      <c r="S45" s="37">
        <v>42548</v>
      </c>
      <c r="T45" s="37">
        <v>42698</v>
      </c>
      <c r="U45" s="79">
        <v>12000000</v>
      </c>
      <c r="V45" s="23">
        <v>3</v>
      </c>
      <c r="W45" s="38" t="s">
        <v>251</v>
      </c>
      <c r="X45" s="38" t="s">
        <v>249</v>
      </c>
      <c r="Y45" s="38" t="s">
        <v>250</v>
      </c>
      <c r="Z45" s="56" t="s">
        <v>252</v>
      </c>
    </row>
    <row r="46" spans="1:26" s="54" customFormat="1" ht="25.5" customHeight="1" x14ac:dyDescent="0.2">
      <c r="A46" s="23">
        <v>16421</v>
      </c>
      <c r="B46" s="23"/>
      <c r="C46" s="23" t="s">
        <v>150</v>
      </c>
      <c r="D46" s="37">
        <v>42656</v>
      </c>
      <c r="E46" s="38" t="s">
        <v>257</v>
      </c>
      <c r="F46" s="38" t="s">
        <v>258</v>
      </c>
      <c r="G46" s="23" t="s">
        <v>153</v>
      </c>
      <c r="H46" s="23" t="s">
        <v>154</v>
      </c>
      <c r="I46" s="23">
        <v>78758</v>
      </c>
      <c r="J46" s="23">
        <v>7</v>
      </c>
      <c r="K46" s="23" t="s">
        <v>1</v>
      </c>
      <c r="L46" s="55">
        <v>50</v>
      </c>
      <c r="M46" s="23" t="s">
        <v>0</v>
      </c>
      <c r="N46" s="39">
        <v>303313</v>
      </c>
      <c r="O46" s="49">
        <v>300144</v>
      </c>
      <c r="P46" s="38" t="s">
        <v>248</v>
      </c>
      <c r="Q46" s="38" t="s">
        <v>249</v>
      </c>
      <c r="R46" s="38" t="s">
        <v>250</v>
      </c>
      <c r="S46" s="37">
        <v>42548</v>
      </c>
      <c r="T46" s="37">
        <v>42698</v>
      </c>
      <c r="U46" s="79">
        <v>7000000</v>
      </c>
      <c r="V46" s="23">
        <v>3</v>
      </c>
      <c r="W46" s="38" t="s">
        <v>251</v>
      </c>
      <c r="X46" s="38" t="s">
        <v>249</v>
      </c>
      <c r="Y46" s="38" t="s">
        <v>250</v>
      </c>
      <c r="Z46" s="56" t="s">
        <v>252</v>
      </c>
    </row>
    <row r="47" spans="1:26" s="54" customFormat="1" ht="25.5" customHeight="1" x14ac:dyDescent="0.2">
      <c r="A47" s="23">
        <v>16422</v>
      </c>
      <c r="B47" s="23"/>
      <c r="C47" s="23" t="s">
        <v>150</v>
      </c>
      <c r="D47" s="37">
        <v>42656</v>
      </c>
      <c r="E47" s="38" t="s">
        <v>259</v>
      </c>
      <c r="F47" s="38" t="s">
        <v>260</v>
      </c>
      <c r="G47" s="23" t="s">
        <v>153</v>
      </c>
      <c r="H47" s="23" t="s">
        <v>154</v>
      </c>
      <c r="I47" s="23">
        <v>78745</v>
      </c>
      <c r="J47" s="23">
        <v>7</v>
      </c>
      <c r="K47" s="23" t="s">
        <v>1</v>
      </c>
      <c r="L47" s="55">
        <v>50</v>
      </c>
      <c r="M47" s="23" t="s">
        <v>0</v>
      </c>
      <c r="N47" s="39">
        <v>262077</v>
      </c>
      <c r="O47" s="49">
        <v>187293</v>
      </c>
      <c r="P47" s="38" t="s">
        <v>248</v>
      </c>
      <c r="Q47" s="38" t="s">
        <v>249</v>
      </c>
      <c r="R47" s="38" t="s">
        <v>250</v>
      </c>
      <c r="S47" s="37">
        <v>42548</v>
      </c>
      <c r="T47" s="37">
        <v>42698</v>
      </c>
      <c r="U47" s="79">
        <v>7000000</v>
      </c>
      <c r="V47" s="23">
        <v>3</v>
      </c>
      <c r="W47" s="38" t="s">
        <v>251</v>
      </c>
      <c r="X47" s="38" t="s">
        <v>249</v>
      </c>
      <c r="Y47" s="38" t="s">
        <v>250</v>
      </c>
      <c r="Z47" s="56" t="s">
        <v>252</v>
      </c>
    </row>
    <row r="48" spans="1:26" s="54" customFormat="1" ht="25.5" customHeight="1" x14ac:dyDescent="0.2">
      <c r="A48" s="23">
        <v>16430</v>
      </c>
      <c r="B48" s="23"/>
      <c r="C48" s="23" t="s">
        <v>375</v>
      </c>
      <c r="D48" s="37">
        <v>42656</v>
      </c>
      <c r="E48" s="38" t="s">
        <v>276</v>
      </c>
      <c r="F48" s="38" t="s">
        <v>277</v>
      </c>
      <c r="G48" s="23" t="s">
        <v>279</v>
      </c>
      <c r="H48" s="23" t="s">
        <v>278</v>
      </c>
      <c r="I48" s="23">
        <v>78644</v>
      </c>
      <c r="J48" s="23">
        <v>7</v>
      </c>
      <c r="K48" s="23" t="s">
        <v>29</v>
      </c>
      <c r="L48" s="55">
        <v>288</v>
      </c>
      <c r="M48" s="23" t="s">
        <v>0</v>
      </c>
      <c r="N48" s="39">
        <v>1463978</v>
      </c>
      <c r="O48" s="49">
        <v>0</v>
      </c>
      <c r="P48" s="38" t="s">
        <v>243</v>
      </c>
      <c r="Q48" s="38" t="s">
        <v>244</v>
      </c>
      <c r="R48" s="38" t="s">
        <v>245</v>
      </c>
      <c r="S48" s="37">
        <v>42597</v>
      </c>
      <c r="T48" s="37">
        <v>42747</v>
      </c>
      <c r="U48" s="79">
        <v>30000000</v>
      </c>
      <c r="V48" s="23">
        <v>3</v>
      </c>
      <c r="W48" s="38" t="s">
        <v>280</v>
      </c>
      <c r="X48" s="38" t="s">
        <v>184</v>
      </c>
      <c r="Y48" s="38" t="s">
        <v>185</v>
      </c>
      <c r="Z48" s="56" t="s">
        <v>186</v>
      </c>
    </row>
    <row r="49" spans="1:26" s="54" customFormat="1" ht="25.5" customHeight="1" x14ac:dyDescent="0.2">
      <c r="A49" s="23">
        <v>16432</v>
      </c>
      <c r="B49" s="23"/>
      <c r="C49" s="23" t="s">
        <v>150</v>
      </c>
      <c r="D49" s="37">
        <v>42656</v>
      </c>
      <c r="E49" s="38" t="s">
        <v>292</v>
      </c>
      <c r="F49" s="38" t="s">
        <v>312</v>
      </c>
      <c r="G49" s="23" t="s">
        <v>297</v>
      </c>
      <c r="H49" s="23" t="s">
        <v>298</v>
      </c>
      <c r="I49" s="23">
        <v>78626</v>
      </c>
      <c r="J49" s="23">
        <v>7</v>
      </c>
      <c r="K49" s="23" t="s">
        <v>1</v>
      </c>
      <c r="L49" s="55">
        <v>192</v>
      </c>
      <c r="M49" s="23" t="s">
        <v>0</v>
      </c>
      <c r="N49" s="39">
        <v>693260</v>
      </c>
      <c r="O49" s="49">
        <v>693260</v>
      </c>
      <c r="P49" s="38" t="s">
        <v>243</v>
      </c>
      <c r="Q49" s="38" t="s">
        <v>244</v>
      </c>
      <c r="R49" s="38" t="s">
        <v>245</v>
      </c>
      <c r="S49" s="37">
        <v>42689</v>
      </c>
      <c r="T49" s="37" t="s">
        <v>405</v>
      </c>
      <c r="U49" s="79">
        <v>20000000</v>
      </c>
      <c r="V49" s="23">
        <v>3</v>
      </c>
      <c r="W49" s="38" t="s">
        <v>296</v>
      </c>
      <c r="X49" s="38" t="s">
        <v>293</v>
      </c>
      <c r="Y49" s="38" t="s">
        <v>294</v>
      </c>
      <c r="Z49" s="56" t="s">
        <v>295</v>
      </c>
    </row>
    <row r="50" spans="1:26" s="54" customFormat="1" ht="25.5" customHeight="1" x14ac:dyDescent="0.2">
      <c r="A50" s="23">
        <v>16433</v>
      </c>
      <c r="B50" s="23"/>
      <c r="C50" s="23" t="s">
        <v>150</v>
      </c>
      <c r="D50" s="37">
        <v>42719</v>
      </c>
      <c r="E50" s="38" t="s">
        <v>299</v>
      </c>
      <c r="F50" s="38" t="s">
        <v>304</v>
      </c>
      <c r="G50" s="23" t="s">
        <v>153</v>
      </c>
      <c r="H50" s="23" t="s">
        <v>154</v>
      </c>
      <c r="I50" s="23">
        <v>78702</v>
      </c>
      <c r="J50" s="23">
        <v>7</v>
      </c>
      <c r="K50" s="23" t="s">
        <v>29</v>
      </c>
      <c r="L50" s="55">
        <v>50</v>
      </c>
      <c r="M50" s="23" t="s">
        <v>115</v>
      </c>
      <c r="N50" s="39">
        <v>602594</v>
      </c>
      <c r="O50" s="49">
        <v>596746</v>
      </c>
      <c r="P50" s="38" t="s">
        <v>155</v>
      </c>
      <c r="Q50" s="38" t="s">
        <v>156</v>
      </c>
      <c r="R50" s="38" t="s">
        <v>157</v>
      </c>
      <c r="S50" s="37">
        <v>42683</v>
      </c>
      <c r="T50" s="37">
        <v>42833</v>
      </c>
      <c r="U50" s="79">
        <v>13000000</v>
      </c>
      <c r="V50" s="23">
        <v>3</v>
      </c>
      <c r="W50" s="38" t="s">
        <v>303</v>
      </c>
      <c r="X50" s="38" t="s">
        <v>300</v>
      </c>
      <c r="Y50" s="38" t="s">
        <v>301</v>
      </c>
      <c r="Z50" s="56" t="s">
        <v>302</v>
      </c>
    </row>
    <row r="51" spans="1:26" s="54" customFormat="1" ht="25.5" customHeight="1" x14ac:dyDescent="0.2">
      <c r="A51" s="23">
        <v>16434</v>
      </c>
      <c r="B51" s="23"/>
      <c r="C51" s="23" t="s">
        <v>150</v>
      </c>
      <c r="D51" s="37">
        <v>42656</v>
      </c>
      <c r="E51" s="38" t="s">
        <v>305</v>
      </c>
      <c r="F51" s="38" t="s">
        <v>306</v>
      </c>
      <c r="G51" s="23" t="s">
        <v>153</v>
      </c>
      <c r="H51" s="23" t="s">
        <v>154</v>
      </c>
      <c r="I51" s="23">
        <v>78721</v>
      </c>
      <c r="J51" s="23">
        <v>7</v>
      </c>
      <c r="K51" s="23" t="s">
        <v>29</v>
      </c>
      <c r="L51" s="55">
        <v>182</v>
      </c>
      <c r="M51" s="23" t="s">
        <v>0</v>
      </c>
      <c r="N51" s="39">
        <v>1084737</v>
      </c>
      <c r="O51" s="49">
        <v>1055426</v>
      </c>
      <c r="P51" s="38" t="s">
        <v>248</v>
      </c>
      <c r="Q51" s="38" t="s">
        <v>249</v>
      </c>
      <c r="R51" s="38" t="s">
        <v>250</v>
      </c>
      <c r="S51" s="37">
        <v>42601</v>
      </c>
      <c r="T51" s="37">
        <v>42751</v>
      </c>
      <c r="U51" s="94">
        <v>25000000</v>
      </c>
      <c r="V51" s="23">
        <v>3</v>
      </c>
      <c r="W51" s="38" t="s">
        <v>318</v>
      </c>
      <c r="X51" s="38" t="s">
        <v>319</v>
      </c>
      <c r="Y51" s="38" t="s">
        <v>320</v>
      </c>
      <c r="Z51" s="56" t="s">
        <v>321</v>
      </c>
    </row>
    <row r="52" spans="1:26" s="54" customFormat="1" ht="25.5" customHeight="1" x14ac:dyDescent="0.2">
      <c r="A52" s="23">
        <v>16443</v>
      </c>
      <c r="B52" s="23"/>
      <c r="C52" s="23" t="s">
        <v>150</v>
      </c>
      <c r="D52" s="37">
        <v>42684</v>
      </c>
      <c r="E52" s="38" t="s">
        <v>329</v>
      </c>
      <c r="F52" s="38" t="s">
        <v>330</v>
      </c>
      <c r="G52" s="23" t="s">
        <v>153</v>
      </c>
      <c r="H52" s="23" t="s">
        <v>154</v>
      </c>
      <c r="I52" s="23">
        <v>78753</v>
      </c>
      <c r="J52" s="23">
        <v>7</v>
      </c>
      <c r="K52" s="23" t="s">
        <v>29</v>
      </c>
      <c r="L52" s="55">
        <v>172</v>
      </c>
      <c r="M52" s="23" t="s">
        <v>165</v>
      </c>
      <c r="N52" s="39">
        <v>985326</v>
      </c>
      <c r="O52" s="49">
        <v>985326</v>
      </c>
      <c r="P52" s="38" t="s">
        <v>155</v>
      </c>
      <c r="Q52" s="38" t="s">
        <v>156</v>
      </c>
      <c r="R52" s="38" t="s">
        <v>157</v>
      </c>
      <c r="S52" s="37">
        <v>42635</v>
      </c>
      <c r="T52" s="37">
        <v>42785</v>
      </c>
      <c r="U52" s="94">
        <v>20000000</v>
      </c>
      <c r="V52" s="23">
        <v>3</v>
      </c>
      <c r="W52" s="38" t="s">
        <v>331</v>
      </c>
      <c r="X52" s="38" t="s">
        <v>56</v>
      </c>
      <c r="Y52" s="38" t="s">
        <v>57</v>
      </c>
      <c r="Z52" s="56" t="s">
        <v>58</v>
      </c>
    </row>
    <row r="53" spans="1:26" s="54" customFormat="1" ht="25.5" customHeight="1" x14ac:dyDescent="0.2">
      <c r="A53" s="23">
        <v>16446</v>
      </c>
      <c r="B53" s="23"/>
      <c r="C53" s="23" t="s">
        <v>375</v>
      </c>
      <c r="D53" s="37">
        <v>42817</v>
      </c>
      <c r="E53" s="38" t="s">
        <v>348</v>
      </c>
      <c r="F53" s="38" t="s">
        <v>349</v>
      </c>
      <c r="G53" s="23" t="s">
        <v>153</v>
      </c>
      <c r="H53" s="23" t="s">
        <v>154</v>
      </c>
      <c r="I53" s="23">
        <v>78754</v>
      </c>
      <c r="J53" s="23">
        <v>7</v>
      </c>
      <c r="K53" s="23" t="s">
        <v>29</v>
      </c>
      <c r="L53" s="55">
        <v>263</v>
      </c>
      <c r="M53" s="23" t="s">
        <v>0</v>
      </c>
      <c r="N53" s="39">
        <v>1165609</v>
      </c>
      <c r="O53" s="49">
        <v>0</v>
      </c>
      <c r="P53" s="38" t="s">
        <v>248</v>
      </c>
      <c r="Q53" s="38" t="s">
        <v>249</v>
      </c>
      <c r="R53" s="38" t="s">
        <v>250</v>
      </c>
      <c r="S53" s="37">
        <v>42681</v>
      </c>
      <c r="T53" s="37">
        <v>42831</v>
      </c>
      <c r="U53" s="94">
        <v>20000000</v>
      </c>
      <c r="V53" s="23">
        <v>3</v>
      </c>
      <c r="W53" s="38" t="s">
        <v>368</v>
      </c>
      <c r="X53" s="38" t="s">
        <v>56</v>
      </c>
      <c r="Y53" s="38" t="s">
        <v>57</v>
      </c>
      <c r="Z53" s="56" t="s">
        <v>58</v>
      </c>
    </row>
    <row r="54" spans="1:26" s="54" customFormat="1" ht="25.5" customHeight="1" x14ac:dyDescent="0.2">
      <c r="A54" s="23">
        <v>16449</v>
      </c>
      <c r="B54" s="23"/>
      <c r="C54" s="23" t="s">
        <v>375</v>
      </c>
      <c r="D54" s="37">
        <v>42817</v>
      </c>
      <c r="E54" s="38" t="s">
        <v>347</v>
      </c>
      <c r="F54" s="38" t="s">
        <v>369</v>
      </c>
      <c r="G54" s="23" t="s">
        <v>153</v>
      </c>
      <c r="H54" s="23" t="s">
        <v>154</v>
      </c>
      <c r="I54" s="23">
        <v>78744</v>
      </c>
      <c r="J54" s="23">
        <v>7</v>
      </c>
      <c r="K54" s="23" t="s">
        <v>29</v>
      </c>
      <c r="L54" s="55">
        <v>264</v>
      </c>
      <c r="M54" s="23" t="s">
        <v>165</v>
      </c>
      <c r="N54" s="39">
        <v>1771907</v>
      </c>
      <c r="O54" s="49">
        <v>0</v>
      </c>
      <c r="P54" s="38" t="s">
        <v>248</v>
      </c>
      <c r="Q54" s="38" t="s">
        <v>249</v>
      </c>
      <c r="R54" s="38" t="s">
        <v>250</v>
      </c>
      <c r="S54" s="37">
        <v>42689</v>
      </c>
      <c r="T54" s="37">
        <v>42839</v>
      </c>
      <c r="U54" s="94">
        <v>20000000</v>
      </c>
      <c r="V54" s="23">
        <v>3</v>
      </c>
      <c r="W54" s="38" t="s">
        <v>370</v>
      </c>
      <c r="X54" s="38" t="s">
        <v>56</v>
      </c>
      <c r="Y54" s="38" t="s">
        <v>57</v>
      </c>
      <c r="Z54" s="56" t="s">
        <v>58</v>
      </c>
    </row>
    <row r="55" spans="1:26" s="54" customFormat="1" ht="25.5" customHeight="1" x14ac:dyDescent="0.2">
      <c r="A55" s="23">
        <v>16417</v>
      </c>
      <c r="B55" s="23"/>
      <c r="C55" s="23" t="s">
        <v>375</v>
      </c>
      <c r="D55" s="37">
        <v>42789</v>
      </c>
      <c r="E55" s="38" t="s">
        <v>415</v>
      </c>
      <c r="F55" s="38" t="s">
        <v>417</v>
      </c>
      <c r="G55" s="23" t="s">
        <v>153</v>
      </c>
      <c r="H55" s="23" t="s">
        <v>154</v>
      </c>
      <c r="I55" s="23">
        <v>78723</v>
      </c>
      <c r="J55" s="23">
        <v>7</v>
      </c>
      <c r="K55" s="23" t="s">
        <v>1</v>
      </c>
      <c r="L55" s="55">
        <v>100</v>
      </c>
      <c r="M55" s="23" t="s">
        <v>129</v>
      </c>
      <c r="N55" s="39">
        <v>618848</v>
      </c>
      <c r="O55" s="49">
        <v>0</v>
      </c>
      <c r="P55" s="38" t="s">
        <v>248</v>
      </c>
      <c r="Q55" s="38" t="s">
        <v>249</v>
      </c>
      <c r="R55" s="38" t="s">
        <v>250</v>
      </c>
      <c r="S55" s="37">
        <v>42689</v>
      </c>
      <c r="T55" s="37">
        <v>42839</v>
      </c>
      <c r="U55" s="79">
        <v>20000000</v>
      </c>
      <c r="V55" s="23">
        <v>3</v>
      </c>
      <c r="W55" s="38" t="s">
        <v>416</v>
      </c>
      <c r="X55" s="38" t="s">
        <v>249</v>
      </c>
      <c r="Y55" s="38" t="s">
        <v>250</v>
      </c>
      <c r="Z55" s="56" t="s">
        <v>252</v>
      </c>
    </row>
    <row r="56" spans="1:26" s="3" customFormat="1" ht="25.5" customHeight="1" x14ac:dyDescent="0.2">
      <c r="A56" s="23">
        <v>16453</v>
      </c>
      <c r="B56" s="23"/>
      <c r="C56" s="23" t="s">
        <v>375</v>
      </c>
      <c r="D56" s="37">
        <v>42789</v>
      </c>
      <c r="E56" s="38" t="s">
        <v>418</v>
      </c>
      <c r="F56" s="38" t="s">
        <v>419</v>
      </c>
      <c r="G56" s="23" t="s">
        <v>153</v>
      </c>
      <c r="H56" s="23" t="s">
        <v>154</v>
      </c>
      <c r="I56" s="23">
        <v>78721</v>
      </c>
      <c r="J56" s="23">
        <v>7</v>
      </c>
      <c r="K56" s="23" t="s">
        <v>29</v>
      </c>
      <c r="L56" s="55">
        <v>97</v>
      </c>
      <c r="M56" s="23" t="s">
        <v>0</v>
      </c>
      <c r="N56" s="39">
        <v>501416</v>
      </c>
      <c r="O56" s="49">
        <v>0</v>
      </c>
      <c r="P56" s="38" t="s">
        <v>155</v>
      </c>
      <c r="Q56" s="38" t="s">
        <v>156</v>
      </c>
      <c r="R56" s="38" t="s">
        <v>157</v>
      </c>
      <c r="S56" s="37">
        <v>42688</v>
      </c>
      <c r="T56" s="37">
        <v>42838</v>
      </c>
      <c r="U56" s="94">
        <v>11000000</v>
      </c>
      <c r="V56" s="23">
        <v>3</v>
      </c>
      <c r="W56" s="38" t="s">
        <v>423</v>
      </c>
      <c r="X56" s="38" t="s">
        <v>420</v>
      </c>
      <c r="Y56" s="38" t="s">
        <v>421</v>
      </c>
      <c r="Z56" s="47" t="s">
        <v>422</v>
      </c>
    </row>
    <row r="57" spans="1:26" s="3" customFormat="1" ht="25.5" customHeight="1" x14ac:dyDescent="0.2">
      <c r="A57" s="23">
        <v>16457</v>
      </c>
      <c r="B57" s="23"/>
      <c r="C57" s="23" t="s">
        <v>375</v>
      </c>
      <c r="D57" s="37">
        <v>42817</v>
      </c>
      <c r="E57" s="38" t="s">
        <v>439</v>
      </c>
      <c r="F57" s="38" t="s">
        <v>440</v>
      </c>
      <c r="G57" s="23" t="s">
        <v>441</v>
      </c>
      <c r="H57" s="23" t="s">
        <v>241</v>
      </c>
      <c r="I57" s="23">
        <v>78666</v>
      </c>
      <c r="J57" s="23">
        <v>7</v>
      </c>
      <c r="K57" s="23" t="s">
        <v>29</v>
      </c>
      <c r="L57" s="55">
        <v>264</v>
      </c>
      <c r="M57" s="23" t="s">
        <v>0</v>
      </c>
      <c r="N57" s="39">
        <v>1683000</v>
      </c>
      <c r="O57" s="49">
        <v>0</v>
      </c>
      <c r="P57" s="38" t="s">
        <v>243</v>
      </c>
      <c r="Q57" s="38" t="s">
        <v>244</v>
      </c>
      <c r="R57" s="38" t="s">
        <v>245</v>
      </c>
      <c r="S57" s="37">
        <v>42689</v>
      </c>
      <c r="T57" s="37">
        <v>42839</v>
      </c>
      <c r="U57" s="94">
        <v>25000000</v>
      </c>
      <c r="V57" s="23">
        <v>3</v>
      </c>
      <c r="W57" s="38" t="s">
        <v>442</v>
      </c>
      <c r="X57" s="38" t="s">
        <v>219</v>
      </c>
      <c r="Y57" s="38" t="s">
        <v>220</v>
      </c>
      <c r="Z57" s="47" t="s">
        <v>443</v>
      </c>
    </row>
    <row r="58" spans="1:26" s="3" customFormat="1" ht="24" x14ac:dyDescent="0.2">
      <c r="A58" s="23">
        <v>16458</v>
      </c>
      <c r="B58" s="23"/>
      <c r="C58" s="23" t="s">
        <v>375</v>
      </c>
      <c r="D58" s="37">
        <v>42817</v>
      </c>
      <c r="E58" s="38" t="s">
        <v>444</v>
      </c>
      <c r="F58" s="38" t="s">
        <v>447</v>
      </c>
      <c r="G58" s="23" t="s">
        <v>153</v>
      </c>
      <c r="H58" s="23" t="s">
        <v>154</v>
      </c>
      <c r="I58" s="23">
        <v>78724</v>
      </c>
      <c r="J58" s="23">
        <v>7</v>
      </c>
      <c r="K58" s="23" t="s">
        <v>29</v>
      </c>
      <c r="L58" s="55">
        <v>264</v>
      </c>
      <c r="M58" s="23" t="s">
        <v>0</v>
      </c>
      <c r="N58" s="39">
        <v>1596600</v>
      </c>
      <c r="O58" s="49">
        <v>0</v>
      </c>
      <c r="P58" s="38" t="s">
        <v>445</v>
      </c>
      <c r="Q58" s="38" t="s">
        <v>448</v>
      </c>
      <c r="R58" s="38" t="s">
        <v>449</v>
      </c>
      <c r="S58" s="37">
        <v>42689</v>
      </c>
      <c r="T58" s="37">
        <v>42839</v>
      </c>
      <c r="U58" s="94">
        <v>25000000</v>
      </c>
      <c r="V58" s="23">
        <v>3</v>
      </c>
      <c r="W58" s="38" t="s">
        <v>446</v>
      </c>
      <c r="X58" s="38" t="s">
        <v>219</v>
      </c>
      <c r="Y58" s="38" t="s">
        <v>220</v>
      </c>
      <c r="Z58" s="47" t="s">
        <v>443</v>
      </c>
    </row>
    <row r="59" spans="1:26" s="54" customFormat="1" ht="25.5" customHeight="1" x14ac:dyDescent="0.2">
      <c r="A59" s="27"/>
      <c r="B59" s="27"/>
      <c r="C59" s="27"/>
      <c r="D59" s="40"/>
      <c r="E59" s="41"/>
      <c r="F59" s="41"/>
      <c r="G59" s="27"/>
      <c r="H59" s="27"/>
      <c r="I59" s="27"/>
      <c r="J59" s="27"/>
      <c r="K59" s="42" t="s">
        <v>25</v>
      </c>
      <c r="L59" s="46">
        <f>SUM(L40:L58)</f>
        <v>3049</v>
      </c>
      <c r="M59" s="42" t="s">
        <v>40</v>
      </c>
      <c r="N59" s="43">
        <f>SUM(N40:N58)</f>
        <v>16714718</v>
      </c>
      <c r="O59" s="16">
        <f>SUM(O40:O58)</f>
        <v>7881719</v>
      </c>
      <c r="P59" s="41"/>
      <c r="Q59" s="41"/>
      <c r="R59" s="41"/>
      <c r="S59" s="40"/>
      <c r="T59" s="40"/>
      <c r="U59" s="80"/>
      <c r="V59" s="27"/>
      <c r="W59" s="41"/>
      <c r="X59" s="41"/>
      <c r="Y59" s="41"/>
      <c r="Z59" s="41"/>
    </row>
    <row r="60" spans="1:26" s="3" customFormat="1" ht="25.5" customHeight="1" x14ac:dyDescent="0.2">
      <c r="A60" s="27"/>
      <c r="B60" s="27"/>
      <c r="C60" s="27"/>
      <c r="D60" s="40"/>
      <c r="E60" s="41"/>
      <c r="F60" s="41"/>
      <c r="G60" s="27"/>
      <c r="H60" s="27"/>
      <c r="I60" s="27"/>
      <c r="J60" s="27"/>
      <c r="K60" s="42"/>
      <c r="L60" s="46"/>
      <c r="M60" s="42"/>
      <c r="N60" s="43"/>
      <c r="O60" s="16"/>
      <c r="P60" s="41"/>
      <c r="Q60" s="41"/>
      <c r="R60" s="41"/>
      <c r="S60" s="40"/>
      <c r="T60" s="40"/>
      <c r="U60" s="80"/>
      <c r="V60" s="27"/>
      <c r="W60" s="41"/>
      <c r="X60" s="41"/>
      <c r="Y60" s="41"/>
      <c r="Z60" s="41"/>
    </row>
    <row r="61" spans="1:26" s="3" customFormat="1" ht="24" x14ac:dyDescent="0.2">
      <c r="A61" s="23">
        <v>16431</v>
      </c>
      <c r="B61" s="23"/>
      <c r="C61" s="23" t="s">
        <v>150</v>
      </c>
      <c r="D61" s="37">
        <v>42656</v>
      </c>
      <c r="E61" s="38" t="s">
        <v>281</v>
      </c>
      <c r="F61" s="38" t="s">
        <v>282</v>
      </c>
      <c r="G61" s="23" t="s">
        <v>283</v>
      </c>
      <c r="H61" s="23" t="s">
        <v>284</v>
      </c>
      <c r="I61" s="23">
        <v>77833</v>
      </c>
      <c r="J61" s="23">
        <v>8</v>
      </c>
      <c r="K61" s="23" t="s">
        <v>1</v>
      </c>
      <c r="L61" s="55">
        <v>66</v>
      </c>
      <c r="M61" s="23" t="s">
        <v>0</v>
      </c>
      <c r="N61" s="39">
        <v>237607</v>
      </c>
      <c r="O61" s="49">
        <v>237607</v>
      </c>
      <c r="P61" s="38" t="s">
        <v>285</v>
      </c>
      <c r="Q61" s="38" t="s">
        <v>286</v>
      </c>
      <c r="R61" s="38" t="s">
        <v>287</v>
      </c>
      <c r="S61" s="37">
        <v>42608</v>
      </c>
      <c r="T61" s="37">
        <v>42758</v>
      </c>
      <c r="U61" s="79">
        <v>6000000</v>
      </c>
      <c r="V61" s="23">
        <v>3</v>
      </c>
      <c r="W61" s="38" t="s">
        <v>288</v>
      </c>
      <c r="X61" s="38" t="s">
        <v>289</v>
      </c>
      <c r="Y61" s="38" t="s">
        <v>290</v>
      </c>
      <c r="Z61" s="56" t="s">
        <v>291</v>
      </c>
    </row>
    <row r="62" spans="1:26" s="54" customFormat="1" ht="25.5" customHeight="1" x14ac:dyDescent="0.2">
      <c r="A62" s="27"/>
      <c r="B62" s="27"/>
      <c r="C62" s="27"/>
      <c r="D62" s="40"/>
      <c r="E62" s="41"/>
      <c r="F62" s="41"/>
      <c r="G62" s="27"/>
      <c r="H62" s="27"/>
      <c r="I62" s="27"/>
      <c r="J62" s="27"/>
      <c r="K62" s="42" t="s">
        <v>25</v>
      </c>
      <c r="L62" s="46">
        <f>SUM(L61)</f>
        <v>66</v>
      </c>
      <c r="M62" s="42" t="s">
        <v>40</v>
      </c>
      <c r="N62" s="43">
        <f>SUM(N61)</f>
        <v>237607</v>
      </c>
      <c r="O62" s="16">
        <f>SUM(O61)</f>
        <v>237607</v>
      </c>
      <c r="P62" s="41"/>
      <c r="Q62" s="41"/>
      <c r="R62" s="41"/>
      <c r="S62" s="40"/>
      <c r="T62" s="40"/>
      <c r="U62" s="80"/>
      <c r="V62" s="27"/>
      <c r="W62" s="41"/>
      <c r="X62" s="41"/>
      <c r="Y62" s="41"/>
      <c r="Z62" s="41"/>
    </row>
    <row r="63" spans="1:26" s="54" customFormat="1" ht="18.75" customHeight="1" x14ac:dyDescent="0.2">
      <c r="A63" s="27"/>
      <c r="B63" s="27"/>
      <c r="C63" s="27"/>
      <c r="D63" s="40"/>
      <c r="E63" s="41"/>
      <c r="F63" s="41"/>
      <c r="G63" s="27"/>
      <c r="H63" s="27"/>
      <c r="I63" s="27"/>
      <c r="J63" s="27"/>
      <c r="K63" s="42"/>
      <c r="L63" s="46"/>
      <c r="M63" s="42"/>
      <c r="N63" s="43"/>
      <c r="O63" s="16"/>
      <c r="P63" s="41"/>
      <c r="Q63" s="41"/>
      <c r="R63" s="41"/>
      <c r="S63" s="40"/>
      <c r="T63" s="40"/>
      <c r="U63" s="80"/>
      <c r="V63" s="27"/>
      <c r="W63" s="41"/>
      <c r="X63" s="41"/>
      <c r="Y63" s="41"/>
      <c r="Z63" s="41"/>
    </row>
    <row r="64" spans="1:26" s="54" customFormat="1" ht="25.5" customHeight="1" x14ac:dyDescent="0.2">
      <c r="A64" s="23">
        <v>16400</v>
      </c>
      <c r="B64" s="23"/>
      <c r="C64" s="23" t="s">
        <v>150</v>
      </c>
      <c r="D64" s="37">
        <v>42551</v>
      </c>
      <c r="E64" s="38" t="s">
        <v>123</v>
      </c>
      <c r="F64" s="38" t="s">
        <v>124</v>
      </c>
      <c r="G64" s="23" t="s">
        <v>45</v>
      </c>
      <c r="H64" s="23" t="s">
        <v>46</v>
      </c>
      <c r="I64" s="23">
        <v>78237</v>
      </c>
      <c r="J64" s="23">
        <v>9</v>
      </c>
      <c r="K64" s="23" t="s">
        <v>29</v>
      </c>
      <c r="L64" s="55">
        <v>324</v>
      </c>
      <c r="M64" s="23" t="s">
        <v>0</v>
      </c>
      <c r="N64" s="39">
        <v>1553716</v>
      </c>
      <c r="O64" s="49">
        <v>1553716</v>
      </c>
      <c r="P64" s="38" t="s">
        <v>99</v>
      </c>
      <c r="Q64" s="38" t="s">
        <v>47</v>
      </c>
      <c r="R64" s="38" t="s">
        <v>194</v>
      </c>
      <c r="S64" s="37">
        <v>42388</v>
      </c>
      <c r="T64" s="37" t="s">
        <v>125</v>
      </c>
      <c r="U64" s="79">
        <v>24000000</v>
      </c>
      <c r="V64" s="23" t="s">
        <v>26</v>
      </c>
      <c r="W64" s="38" t="s">
        <v>126</v>
      </c>
      <c r="X64" s="38" t="s">
        <v>48</v>
      </c>
      <c r="Y64" s="38" t="s">
        <v>49</v>
      </c>
      <c r="Z64" s="56" t="s">
        <v>50</v>
      </c>
    </row>
    <row r="65" spans="1:26" s="3" customFormat="1" ht="25.5" customHeight="1" x14ac:dyDescent="0.2">
      <c r="A65" s="23">
        <v>16435</v>
      </c>
      <c r="B65" s="23"/>
      <c r="C65" s="23" t="s">
        <v>150</v>
      </c>
      <c r="D65" s="37">
        <v>42761</v>
      </c>
      <c r="E65" s="38" t="s">
        <v>308</v>
      </c>
      <c r="F65" s="38" t="s">
        <v>311</v>
      </c>
      <c r="G65" s="23" t="s">
        <v>45</v>
      </c>
      <c r="H65" s="23" t="s">
        <v>46</v>
      </c>
      <c r="I65" s="23">
        <v>78233</v>
      </c>
      <c r="J65" s="23">
        <v>9</v>
      </c>
      <c r="K65" s="23" t="s">
        <v>29</v>
      </c>
      <c r="L65" s="55">
        <v>192</v>
      </c>
      <c r="M65" s="23" t="s">
        <v>0</v>
      </c>
      <c r="N65" s="39">
        <v>1014189</v>
      </c>
      <c r="O65" s="49">
        <v>1008700</v>
      </c>
      <c r="P65" s="38" t="s">
        <v>99</v>
      </c>
      <c r="Q65" s="38" t="s">
        <v>47</v>
      </c>
      <c r="R65" s="38" t="s">
        <v>194</v>
      </c>
      <c r="S65" s="37">
        <v>42745</v>
      </c>
      <c r="T65" s="37" t="s">
        <v>450</v>
      </c>
      <c r="U65" s="79">
        <v>22000000</v>
      </c>
      <c r="V65" s="23" t="s">
        <v>26</v>
      </c>
      <c r="W65" s="38" t="s">
        <v>310</v>
      </c>
      <c r="X65" s="38" t="s">
        <v>236</v>
      </c>
      <c r="Y65" s="38" t="s">
        <v>237</v>
      </c>
      <c r="Z65" s="56" t="s">
        <v>238</v>
      </c>
    </row>
    <row r="66" spans="1:26" s="3" customFormat="1" ht="27" customHeight="1" x14ac:dyDescent="0.2">
      <c r="A66" s="23">
        <v>16437</v>
      </c>
      <c r="B66" s="23"/>
      <c r="C66" s="23" t="s">
        <v>375</v>
      </c>
      <c r="D66" s="37">
        <v>42817</v>
      </c>
      <c r="E66" s="38" t="s">
        <v>309</v>
      </c>
      <c r="F66" s="38" t="s">
        <v>313</v>
      </c>
      <c r="G66" s="23" t="s">
        <v>45</v>
      </c>
      <c r="H66" s="23" t="s">
        <v>46</v>
      </c>
      <c r="I66" s="23">
        <v>78205</v>
      </c>
      <c r="J66" s="23">
        <v>9</v>
      </c>
      <c r="K66" s="23" t="s">
        <v>29</v>
      </c>
      <c r="L66" s="55">
        <v>242</v>
      </c>
      <c r="M66" s="23" t="s">
        <v>0</v>
      </c>
      <c r="N66" s="39">
        <v>1234403</v>
      </c>
      <c r="O66" s="49">
        <v>0</v>
      </c>
      <c r="P66" s="38" t="s">
        <v>99</v>
      </c>
      <c r="Q66" s="38" t="s">
        <v>47</v>
      </c>
      <c r="R66" s="38" t="s">
        <v>194</v>
      </c>
      <c r="S66" s="37">
        <v>42689</v>
      </c>
      <c r="T66" s="37">
        <v>42839</v>
      </c>
      <c r="U66" s="79">
        <v>29000000</v>
      </c>
      <c r="V66" s="23">
        <v>3</v>
      </c>
      <c r="W66" s="38" t="s">
        <v>314</v>
      </c>
      <c r="X66" s="38" t="s">
        <v>315</v>
      </c>
      <c r="Y66" s="38" t="s">
        <v>316</v>
      </c>
      <c r="Z66" s="56" t="s">
        <v>317</v>
      </c>
    </row>
    <row r="67" spans="1:26" s="54" customFormat="1" ht="16.5" customHeight="1" x14ac:dyDescent="0.2">
      <c r="A67" s="27"/>
      <c r="B67" s="27"/>
      <c r="C67" s="27"/>
      <c r="D67" s="40"/>
      <c r="E67" s="41"/>
      <c r="F67" s="41"/>
      <c r="G67" s="27"/>
      <c r="H67" s="27"/>
      <c r="I67" s="27"/>
      <c r="J67" s="27"/>
      <c r="K67" s="42" t="s">
        <v>25</v>
      </c>
      <c r="L67" s="46">
        <f>SUM(L64:L66)</f>
        <v>758</v>
      </c>
      <c r="M67" s="42" t="s">
        <v>40</v>
      </c>
      <c r="N67" s="43">
        <f>SUM(N64:N66)</f>
        <v>3802308</v>
      </c>
      <c r="O67" s="43">
        <f>SUM(O64:O66)</f>
        <v>2562416</v>
      </c>
      <c r="P67" s="41"/>
      <c r="Q67" s="41"/>
      <c r="R67" s="41"/>
      <c r="S67" s="40"/>
      <c r="T67" s="40"/>
      <c r="U67" s="80"/>
      <c r="V67" s="27"/>
      <c r="W67" s="41"/>
      <c r="X67" s="41"/>
      <c r="Y67" s="41"/>
      <c r="Z67" s="41"/>
    </row>
    <row r="68" spans="1:26" s="3" customFormat="1" ht="25.5" customHeight="1" x14ac:dyDescent="0.2">
      <c r="A68" s="27"/>
      <c r="B68" s="27"/>
      <c r="C68" s="27"/>
      <c r="D68" s="40"/>
      <c r="E68" s="41"/>
      <c r="F68" s="41"/>
      <c r="G68" s="27"/>
      <c r="H68" s="27"/>
      <c r="I68" s="27"/>
      <c r="J68" s="27"/>
      <c r="K68" s="27"/>
      <c r="L68" s="53"/>
      <c r="M68" s="27"/>
      <c r="N68" s="44"/>
      <c r="O68" s="45"/>
      <c r="P68" s="41"/>
      <c r="Q68" s="41"/>
      <c r="R68" s="41"/>
      <c r="S68" s="40"/>
      <c r="T68" s="40"/>
      <c r="U68" s="80"/>
      <c r="V68" s="27"/>
      <c r="W68" s="41"/>
      <c r="X68" s="41"/>
      <c r="Y68" s="41"/>
    </row>
    <row r="69" spans="1:26" s="3" customFormat="1" ht="36" x14ac:dyDescent="0.2">
      <c r="A69" s="23">
        <v>16426</v>
      </c>
      <c r="B69" s="23"/>
      <c r="C69" s="23" t="s">
        <v>150</v>
      </c>
      <c r="D69" s="37">
        <v>42607</v>
      </c>
      <c r="E69" s="38" t="s">
        <v>218</v>
      </c>
      <c r="F69" s="38" t="s">
        <v>208</v>
      </c>
      <c r="G69" s="23" t="s">
        <v>209</v>
      </c>
      <c r="H69" s="23" t="s">
        <v>210</v>
      </c>
      <c r="I69" s="23">
        <v>79765</v>
      </c>
      <c r="J69" s="23">
        <v>12</v>
      </c>
      <c r="K69" s="23" t="s">
        <v>29</v>
      </c>
      <c r="L69" s="55">
        <v>181</v>
      </c>
      <c r="M69" s="23" t="s">
        <v>0</v>
      </c>
      <c r="N69" s="39">
        <v>1130133</v>
      </c>
      <c r="O69" s="49">
        <v>1130133</v>
      </c>
      <c r="P69" s="38" t="s">
        <v>211</v>
      </c>
      <c r="Q69" s="38" t="s">
        <v>212</v>
      </c>
      <c r="R69" s="38" t="s">
        <v>213</v>
      </c>
      <c r="S69" s="37">
        <v>42559</v>
      </c>
      <c r="T69" s="37">
        <v>42709</v>
      </c>
      <c r="U69" s="79">
        <v>20000000</v>
      </c>
      <c r="V69" s="23">
        <v>3</v>
      </c>
      <c r="W69" s="38" t="s">
        <v>214</v>
      </c>
      <c r="X69" s="38" t="s">
        <v>215</v>
      </c>
      <c r="Y69" s="38" t="s">
        <v>216</v>
      </c>
      <c r="Z69" s="56" t="s">
        <v>217</v>
      </c>
    </row>
    <row r="70" spans="1:26" s="54" customFormat="1" ht="12" x14ac:dyDescent="0.2">
      <c r="A70" s="27"/>
      <c r="B70" s="27"/>
      <c r="C70" s="27"/>
      <c r="D70" s="40"/>
      <c r="E70" s="41"/>
      <c r="F70" s="41"/>
      <c r="G70" s="27"/>
      <c r="H70" s="27"/>
      <c r="I70" s="27"/>
      <c r="J70" s="27"/>
      <c r="K70" s="42" t="s">
        <v>25</v>
      </c>
      <c r="L70" s="46">
        <f>SUM(L69)</f>
        <v>181</v>
      </c>
      <c r="M70" s="42" t="s">
        <v>40</v>
      </c>
      <c r="N70" s="43">
        <f>SUM(N69)</f>
        <v>1130133</v>
      </c>
      <c r="O70" s="16">
        <f>SUM(O69)</f>
        <v>1130133</v>
      </c>
      <c r="P70" s="41"/>
      <c r="Q70" s="41"/>
      <c r="R70" s="41"/>
      <c r="S70" s="40"/>
      <c r="T70" s="40"/>
      <c r="U70" s="80"/>
      <c r="V70" s="27"/>
      <c r="W70" s="41"/>
      <c r="X70" s="41"/>
      <c r="Y70" s="41"/>
      <c r="Z70" s="41"/>
    </row>
    <row r="71" spans="1:26" s="3" customFormat="1" ht="25.5" customHeight="1" x14ac:dyDescent="0.2">
      <c r="A71" s="27"/>
      <c r="B71" s="27"/>
      <c r="C71" s="27"/>
      <c r="D71" s="40"/>
      <c r="E71" s="41"/>
      <c r="F71" s="41"/>
      <c r="G71" s="27"/>
      <c r="H71" s="27"/>
      <c r="I71" s="27"/>
      <c r="J71" s="27"/>
      <c r="K71" s="27"/>
      <c r="L71" s="53"/>
      <c r="M71" s="27"/>
      <c r="N71" s="44"/>
      <c r="O71" s="45"/>
      <c r="P71" s="41"/>
      <c r="Q71" s="41"/>
      <c r="R71" s="41"/>
      <c r="S71" s="40"/>
      <c r="T71" s="40"/>
      <c r="U71" s="80"/>
      <c r="V71" s="27"/>
      <c r="W71" s="41"/>
      <c r="X71" s="41"/>
      <c r="Y71" s="41"/>
    </row>
    <row r="72" spans="1:26" s="54" customFormat="1" ht="36" x14ac:dyDescent="0.2">
      <c r="A72" s="23">
        <v>16441</v>
      </c>
      <c r="B72" s="23"/>
      <c r="C72" s="23" t="s">
        <v>375</v>
      </c>
      <c r="D72" s="37">
        <v>42719</v>
      </c>
      <c r="E72" s="38" t="s">
        <v>350</v>
      </c>
      <c r="F72" s="38" t="s">
        <v>374</v>
      </c>
      <c r="G72" s="23" t="s">
        <v>351</v>
      </c>
      <c r="H72" s="23" t="s">
        <v>80</v>
      </c>
      <c r="I72" s="23">
        <v>78599</v>
      </c>
      <c r="J72" s="23">
        <v>11</v>
      </c>
      <c r="K72" s="23" t="s">
        <v>29</v>
      </c>
      <c r="L72" s="55">
        <v>242</v>
      </c>
      <c r="M72" s="23" t="s">
        <v>0</v>
      </c>
      <c r="N72" s="39">
        <v>1204560</v>
      </c>
      <c r="O72" s="49">
        <v>0</v>
      </c>
      <c r="P72" s="38" t="s">
        <v>352</v>
      </c>
      <c r="Q72" s="38" t="s">
        <v>353</v>
      </c>
      <c r="R72" s="38" t="s">
        <v>354</v>
      </c>
      <c r="S72" s="37">
        <v>42689</v>
      </c>
      <c r="T72" s="37">
        <v>42839</v>
      </c>
      <c r="U72" s="79">
        <v>20000000</v>
      </c>
      <c r="V72" s="23">
        <v>3</v>
      </c>
      <c r="W72" s="38" t="s">
        <v>451</v>
      </c>
      <c r="X72" s="38" t="s">
        <v>353</v>
      </c>
      <c r="Y72" s="38" t="s">
        <v>354</v>
      </c>
      <c r="Z72" s="56" t="s">
        <v>355</v>
      </c>
    </row>
    <row r="73" spans="1:26" s="50" customFormat="1" ht="37.5" customHeight="1" x14ac:dyDescent="0.2">
      <c r="A73" s="27"/>
      <c r="B73" s="27"/>
      <c r="C73" s="27"/>
      <c r="D73" s="40"/>
      <c r="E73" s="41"/>
      <c r="F73" s="41"/>
      <c r="G73" s="27"/>
      <c r="H73" s="27"/>
      <c r="I73" s="27"/>
      <c r="J73" s="27"/>
      <c r="K73" s="42" t="s">
        <v>25</v>
      </c>
      <c r="L73" s="46">
        <f>SUM(L72)</f>
        <v>242</v>
      </c>
      <c r="M73" s="42" t="s">
        <v>40</v>
      </c>
      <c r="N73" s="43">
        <f>SUM(N72)</f>
        <v>1204560</v>
      </c>
      <c r="O73" s="16">
        <f>SUM(O72)</f>
        <v>0</v>
      </c>
      <c r="P73" s="41"/>
      <c r="Q73" s="41"/>
      <c r="R73" s="41"/>
      <c r="S73" s="40"/>
      <c r="T73" s="40"/>
      <c r="U73" s="80"/>
      <c r="V73" s="27"/>
      <c r="W73" s="41"/>
      <c r="X73" s="41"/>
      <c r="Y73" s="41"/>
      <c r="Z73" s="41"/>
    </row>
    <row r="74" spans="1:26" s="50" customFormat="1" ht="12" customHeight="1" x14ac:dyDescent="0.2">
      <c r="A74" s="87"/>
      <c r="B74" s="87"/>
      <c r="C74" s="87"/>
      <c r="D74" s="88"/>
      <c r="E74" s="89"/>
      <c r="F74" s="89"/>
      <c r="G74" s="87"/>
      <c r="H74" s="87"/>
      <c r="I74" s="87"/>
      <c r="J74" s="87"/>
      <c r="K74" s="27"/>
      <c r="L74" s="53"/>
      <c r="M74" s="27"/>
      <c r="N74" s="44"/>
      <c r="O74" s="45"/>
      <c r="P74" s="89"/>
      <c r="Q74" s="89"/>
      <c r="R74" s="89"/>
      <c r="S74" s="88"/>
      <c r="T74" s="88"/>
      <c r="U74" s="90"/>
      <c r="V74" s="87"/>
      <c r="W74" s="89"/>
      <c r="X74" s="89"/>
      <c r="Y74" s="89"/>
      <c r="Z74" s="91"/>
    </row>
    <row r="75" spans="1:26" s="50" customFormat="1" ht="36" x14ac:dyDescent="0.2">
      <c r="A75" s="82">
        <v>16401</v>
      </c>
      <c r="B75" s="82"/>
      <c r="C75" s="82" t="s">
        <v>150</v>
      </c>
      <c r="D75" s="83">
        <v>42488</v>
      </c>
      <c r="E75" s="84" t="s">
        <v>127</v>
      </c>
      <c r="F75" s="84" t="s">
        <v>133</v>
      </c>
      <c r="G75" s="82" t="s">
        <v>43</v>
      </c>
      <c r="H75" s="82" t="s">
        <v>43</v>
      </c>
      <c r="I75" s="82">
        <v>79935</v>
      </c>
      <c r="J75" s="82">
        <v>13</v>
      </c>
      <c r="K75" s="23" t="s">
        <v>1</v>
      </c>
      <c r="L75" s="23">
        <v>58</v>
      </c>
      <c r="M75" s="23" t="s">
        <v>129</v>
      </c>
      <c r="N75" s="39">
        <v>211973</v>
      </c>
      <c r="O75" s="49">
        <v>211973</v>
      </c>
      <c r="P75" s="84" t="s">
        <v>130</v>
      </c>
      <c r="Q75" s="84" t="s">
        <v>131</v>
      </c>
      <c r="R75" s="84" t="s">
        <v>132</v>
      </c>
      <c r="S75" s="83">
        <v>42457</v>
      </c>
      <c r="T75" s="83">
        <v>42607</v>
      </c>
      <c r="U75" s="85" t="s">
        <v>196</v>
      </c>
      <c r="V75" s="82">
        <v>3</v>
      </c>
      <c r="W75" s="84" t="s">
        <v>137</v>
      </c>
      <c r="X75" s="84" t="s">
        <v>134</v>
      </c>
      <c r="Y75" s="84" t="s">
        <v>135</v>
      </c>
      <c r="Z75" s="86" t="s">
        <v>136</v>
      </c>
    </row>
    <row r="76" spans="1:26" s="50" customFormat="1" ht="60" x14ac:dyDescent="0.2">
      <c r="A76" s="23">
        <v>16402</v>
      </c>
      <c r="B76" s="23"/>
      <c r="C76" s="23" t="s">
        <v>150</v>
      </c>
      <c r="D76" s="37">
        <v>42488</v>
      </c>
      <c r="E76" s="38" t="s">
        <v>128</v>
      </c>
      <c r="F76" s="38" t="s">
        <v>174</v>
      </c>
      <c r="G76" s="23" t="s">
        <v>43</v>
      </c>
      <c r="H76" s="23" t="s">
        <v>43</v>
      </c>
      <c r="I76" s="23">
        <v>79901</v>
      </c>
      <c r="J76" s="23">
        <v>13</v>
      </c>
      <c r="K76" s="23" t="s">
        <v>1</v>
      </c>
      <c r="L76" s="23">
        <v>62</v>
      </c>
      <c r="M76" s="23" t="s">
        <v>0</v>
      </c>
      <c r="N76" s="39">
        <v>341762</v>
      </c>
      <c r="O76" s="49">
        <v>336831</v>
      </c>
      <c r="P76" s="38" t="s">
        <v>130</v>
      </c>
      <c r="Q76" s="38" t="s">
        <v>131</v>
      </c>
      <c r="R76" s="38" t="s">
        <v>132</v>
      </c>
      <c r="S76" s="37">
        <v>42457</v>
      </c>
      <c r="T76" s="37">
        <v>42607</v>
      </c>
      <c r="U76" s="79" t="s">
        <v>195</v>
      </c>
      <c r="V76" s="23">
        <v>3</v>
      </c>
      <c r="W76" s="38" t="s">
        <v>137</v>
      </c>
      <c r="X76" s="38" t="s">
        <v>134</v>
      </c>
      <c r="Y76" s="38" t="s">
        <v>135</v>
      </c>
      <c r="Z76" s="56" t="s">
        <v>136</v>
      </c>
    </row>
    <row r="77" spans="1:26" s="50" customFormat="1" ht="48" x14ac:dyDescent="0.2">
      <c r="A77" s="23">
        <v>16411</v>
      </c>
      <c r="B77" s="23"/>
      <c r="C77" s="23" t="s">
        <v>150</v>
      </c>
      <c r="D77" s="37">
        <v>42579</v>
      </c>
      <c r="E77" s="38" t="s">
        <v>170</v>
      </c>
      <c r="F77" s="38" t="s">
        <v>175</v>
      </c>
      <c r="G77" s="23" t="s">
        <v>43</v>
      </c>
      <c r="H77" s="23" t="s">
        <v>43</v>
      </c>
      <c r="I77" s="23">
        <v>79907</v>
      </c>
      <c r="J77" s="23">
        <v>13</v>
      </c>
      <c r="K77" s="23" t="s">
        <v>1</v>
      </c>
      <c r="L77" s="23">
        <v>63</v>
      </c>
      <c r="M77" s="23" t="s">
        <v>0</v>
      </c>
      <c r="N77" s="39">
        <v>321138</v>
      </c>
      <c r="O77" s="49">
        <v>302821</v>
      </c>
      <c r="P77" s="38" t="s">
        <v>130</v>
      </c>
      <c r="Q77" s="38" t="s">
        <v>131</v>
      </c>
      <c r="R77" s="38" t="s">
        <v>132</v>
      </c>
      <c r="S77" s="78" t="s">
        <v>410</v>
      </c>
      <c r="T77" s="78" t="s">
        <v>405</v>
      </c>
      <c r="U77" s="78" t="s">
        <v>411</v>
      </c>
      <c r="V77" s="78" t="s">
        <v>197</v>
      </c>
      <c r="W77" s="38" t="s">
        <v>176</v>
      </c>
      <c r="X77" s="38" t="s">
        <v>134</v>
      </c>
      <c r="Y77" s="38" t="s">
        <v>135</v>
      </c>
      <c r="Z77" s="56" t="s">
        <v>136</v>
      </c>
    </row>
    <row r="78" spans="1:26" s="50" customFormat="1" ht="48" customHeight="1" x14ac:dyDescent="0.2">
      <c r="A78" s="23">
        <v>16412</v>
      </c>
      <c r="B78" s="23"/>
      <c r="C78" s="23" t="s">
        <v>150</v>
      </c>
      <c r="D78" s="37">
        <v>42579</v>
      </c>
      <c r="E78" s="38" t="s">
        <v>171</v>
      </c>
      <c r="F78" s="38" t="s">
        <v>177</v>
      </c>
      <c r="G78" s="23" t="s">
        <v>43</v>
      </c>
      <c r="H78" s="23" t="s">
        <v>43</v>
      </c>
      <c r="I78" s="23">
        <v>79905</v>
      </c>
      <c r="J78" s="23">
        <v>13</v>
      </c>
      <c r="K78" s="23" t="s">
        <v>1</v>
      </c>
      <c r="L78" s="23">
        <v>66</v>
      </c>
      <c r="M78" s="23" t="s">
        <v>0</v>
      </c>
      <c r="N78" s="39">
        <v>457776</v>
      </c>
      <c r="O78" s="49">
        <v>435878</v>
      </c>
      <c r="P78" s="38" t="s">
        <v>130</v>
      </c>
      <c r="Q78" s="38" t="s">
        <v>131</v>
      </c>
      <c r="R78" s="38" t="s">
        <v>132</v>
      </c>
      <c r="S78" s="78" t="s">
        <v>410</v>
      </c>
      <c r="T78" s="78" t="s">
        <v>405</v>
      </c>
      <c r="U78" s="78" t="s">
        <v>412</v>
      </c>
      <c r="V78" s="78" t="s">
        <v>197</v>
      </c>
      <c r="W78" s="38" t="s">
        <v>176</v>
      </c>
      <c r="X78" s="38" t="s">
        <v>134</v>
      </c>
      <c r="Y78" s="38" t="s">
        <v>135</v>
      </c>
      <c r="Z78" s="56" t="s">
        <v>136</v>
      </c>
    </row>
    <row r="79" spans="1:26" s="3" customFormat="1" ht="50.25" customHeight="1" x14ac:dyDescent="0.2">
      <c r="A79" s="23">
        <v>16413</v>
      </c>
      <c r="B79" s="23"/>
      <c r="C79" s="23" t="s">
        <v>150</v>
      </c>
      <c r="D79" s="37">
        <v>42579</v>
      </c>
      <c r="E79" s="38" t="s">
        <v>172</v>
      </c>
      <c r="F79" s="38" t="s">
        <v>178</v>
      </c>
      <c r="G79" s="23" t="s">
        <v>43</v>
      </c>
      <c r="H79" s="23" t="s">
        <v>43</v>
      </c>
      <c r="I79" s="23">
        <v>79912</v>
      </c>
      <c r="J79" s="23">
        <v>13</v>
      </c>
      <c r="K79" s="23" t="s">
        <v>1</v>
      </c>
      <c r="L79" s="23">
        <v>24</v>
      </c>
      <c r="M79" s="23" t="s">
        <v>129</v>
      </c>
      <c r="N79" s="39">
        <v>118270</v>
      </c>
      <c r="O79" s="49">
        <v>111414</v>
      </c>
      <c r="P79" s="38" t="s">
        <v>130</v>
      </c>
      <c r="Q79" s="38" t="s">
        <v>131</v>
      </c>
      <c r="R79" s="38" t="s">
        <v>132</v>
      </c>
      <c r="S79" s="78" t="s">
        <v>410</v>
      </c>
      <c r="T79" s="78" t="s">
        <v>405</v>
      </c>
      <c r="U79" s="78" t="s">
        <v>413</v>
      </c>
      <c r="V79" s="78" t="s">
        <v>197</v>
      </c>
      <c r="W79" s="38" t="s">
        <v>176</v>
      </c>
      <c r="X79" s="38" t="s">
        <v>134</v>
      </c>
      <c r="Y79" s="38" t="s">
        <v>135</v>
      </c>
      <c r="Z79" s="56" t="s">
        <v>136</v>
      </c>
    </row>
    <row r="80" spans="1:26" s="3" customFormat="1" ht="23.25" customHeight="1" x14ac:dyDescent="0.2">
      <c r="A80" s="23">
        <v>16414</v>
      </c>
      <c r="B80" s="23"/>
      <c r="C80" s="23" t="s">
        <v>150</v>
      </c>
      <c r="D80" s="37">
        <v>42579</v>
      </c>
      <c r="E80" s="38" t="s">
        <v>173</v>
      </c>
      <c r="F80" s="38" t="s">
        <v>179</v>
      </c>
      <c r="G80" s="23" t="s">
        <v>43</v>
      </c>
      <c r="H80" s="23" t="s">
        <v>43</v>
      </c>
      <c r="I80" s="23">
        <v>79901</v>
      </c>
      <c r="J80" s="23">
        <v>13</v>
      </c>
      <c r="K80" s="23" t="s">
        <v>1</v>
      </c>
      <c r="L80" s="23">
        <v>113</v>
      </c>
      <c r="M80" s="23" t="s">
        <v>129</v>
      </c>
      <c r="N80" s="39">
        <v>421385</v>
      </c>
      <c r="O80" s="39">
        <v>421385</v>
      </c>
      <c r="P80" s="38" t="s">
        <v>130</v>
      </c>
      <c r="Q80" s="38" t="s">
        <v>131</v>
      </c>
      <c r="R80" s="38" t="s">
        <v>132</v>
      </c>
      <c r="S80" s="78" t="s">
        <v>199</v>
      </c>
      <c r="T80" s="78" t="s">
        <v>198</v>
      </c>
      <c r="U80" s="78" t="s">
        <v>200</v>
      </c>
      <c r="V80" s="78" t="s">
        <v>197</v>
      </c>
      <c r="W80" s="38" t="s">
        <v>176</v>
      </c>
      <c r="X80" s="38" t="s">
        <v>134</v>
      </c>
      <c r="Y80" s="38" t="s">
        <v>135</v>
      </c>
      <c r="Z80" s="56" t="s">
        <v>136</v>
      </c>
    </row>
    <row r="81" spans="1:26" s="1" customFormat="1" ht="36" customHeight="1" x14ac:dyDescent="0.2">
      <c r="A81" s="23">
        <v>16455</v>
      </c>
      <c r="B81" s="23"/>
      <c r="C81" s="23" t="s">
        <v>414</v>
      </c>
      <c r="D81" s="37">
        <v>42789</v>
      </c>
      <c r="E81" s="38" t="s">
        <v>424</v>
      </c>
      <c r="F81" s="38" t="s">
        <v>425</v>
      </c>
      <c r="G81" s="23" t="s">
        <v>43</v>
      </c>
      <c r="H81" s="23" t="s">
        <v>43</v>
      </c>
      <c r="I81" s="23">
        <v>79903</v>
      </c>
      <c r="J81" s="23">
        <v>13</v>
      </c>
      <c r="K81" s="23" t="s">
        <v>1</v>
      </c>
      <c r="L81" s="23">
        <v>330</v>
      </c>
      <c r="M81" s="23" t="s">
        <v>0</v>
      </c>
      <c r="N81" s="39">
        <v>1123611</v>
      </c>
      <c r="O81" s="39">
        <v>1123611</v>
      </c>
      <c r="P81" s="38" t="s">
        <v>130</v>
      </c>
      <c r="Q81" s="38" t="s">
        <v>131</v>
      </c>
      <c r="R81" s="38" t="s">
        <v>132</v>
      </c>
      <c r="S81" s="78" t="s">
        <v>410</v>
      </c>
      <c r="T81" s="78" t="s">
        <v>426</v>
      </c>
      <c r="U81" s="79">
        <v>25000000</v>
      </c>
      <c r="V81" s="78" t="s">
        <v>197</v>
      </c>
      <c r="W81" s="38" t="s">
        <v>427</v>
      </c>
      <c r="X81" s="38" t="s">
        <v>134</v>
      </c>
      <c r="Y81" s="38" t="s">
        <v>135</v>
      </c>
      <c r="Z81" s="56" t="s">
        <v>136</v>
      </c>
    </row>
    <row r="82" spans="1:26" x14ac:dyDescent="0.25">
      <c r="A82" s="27"/>
      <c r="B82" s="27"/>
      <c r="C82" s="27"/>
      <c r="D82" s="40"/>
      <c r="E82" s="41"/>
      <c r="F82" s="41"/>
      <c r="G82" s="27"/>
      <c r="H82" s="27"/>
      <c r="I82" s="27"/>
      <c r="J82" s="27"/>
      <c r="K82" s="42" t="s">
        <v>25</v>
      </c>
      <c r="L82" s="46">
        <f>SUM(L75:L81)</f>
        <v>716</v>
      </c>
      <c r="M82" s="42" t="s">
        <v>40</v>
      </c>
      <c r="N82" s="92">
        <f>SUM(N75:N81)</f>
        <v>2995915</v>
      </c>
      <c r="O82" s="93">
        <f>SUM(O75:O81)</f>
        <v>2943913</v>
      </c>
      <c r="P82" s="41"/>
      <c r="Q82" s="41"/>
      <c r="R82" s="41"/>
      <c r="S82" s="40"/>
      <c r="T82" s="40"/>
      <c r="U82" s="80"/>
      <c r="V82" s="27"/>
      <c r="W82" s="41"/>
      <c r="X82" s="41"/>
      <c r="Y82" s="41"/>
      <c r="Z82" s="41"/>
    </row>
    <row r="83" spans="1:26" x14ac:dyDescent="0.25">
      <c r="A83" s="27"/>
      <c r="B83" s="27"/>
      <c r="C83" s="27"/>
      <c r="D83" s="40"/>
      <c r="E83" s="41"/>
      <c r="F83" s="41"/>
      <c r="G83" s="27"/>
      <c r="H83" s="27"/>
      <c r="I83" s="27"/>
      <c r="J83" s="27"/>
      <c r="K83" s="27"/>
      <c r="L83" s="53"/>
      <c r="M83" s="27"/>
      <c r="N83" s="80"/>
      <c r="O83" s="45"/>
      <c r="P83" s="41"/>
      <c r="Q83" s="41"/>
      <c r="R83" s="41"/>
      <c r="S83" s="40"/>
      <c r="T83" s="40"/>
      <c r="U83" s="80"/>
      <c r="V83" s="27"/>
      <c r="W83" s="41"/>
      <c r="X83" s="41"/>
      <c r="Y83" s="41"/>
      <c r="Z83" s="3"/>
    </row>
    <row r="84" spans="1:26" x14ac:dyDescent="0.25">
      <c r="A84" s="4"/>
      <c r="B84" s="4"/>
      <c r="C84" s="4"/>
      <c r="D84" s="4"/>
      <c r="E84" s="1"/>
      <c r="F84" s="1"/>
      <c r="G84" s="4"/>
      <c r="H84" s="4"/>
      <c r="I84" s="4"/>
      <c r="J84" s="1"/>
      <c r="K84" s="12" t="s">
        <v>25</v>
      </c>
      <c r="L84" s="13">
        <f>SUM(L10+L23+L38+L59+L62+L82+L67+L70+L73)</f>
        <v>10025</v>
      </c>
      <c r="M84" s="14" t="s">
        <v>40</v>
      </c>
      <c r="N84" s="13">
        <f>SUM(N10+N23+N38+N59+N62+N82+N67+N70+N73)</f>
        <v>52060998</v>
      </c>
      <c r="O84" s="13">
        <f>SUM(O10+O23+O38+O59+O62+O82+O67+O70+O73)</f>
        <v>25654372</v>
      </c>
      <c r="P84" s="1"/>
      <c r="Q84" s="1"/>
      <c r="R84" s="1"/>
      <c r="S84" s="105" t="s">
        <v>41</v>
      </c>
      <c r="T84" s="105"/>
      <c r="U84" s="81">
        <f>SUM(U9:U83)</f>
        <v>939900000</v>
      </c>
      <c r="V84" s="4"/>
      <c r="W84" s="1"/>
      <c r="X84" s="1"/>
      <c r="Y84" s="1"/>
      <c r="Z84" s="1"/>
    </row>
    <row r="86" spans="1:26" x14ac:dyDescent="0.25">
      <c r="A86" s="106" t="s">
        <v>38</v>
      </c>
      <c r="B86" s="106"/>
      <c r="C86" s="106"/>
      <c r="D86" s="106"/>
      <c r="E86" s="106"/>
      <c r="F86" s="106"/>
      <c r="G86" s="106"/>
    </row>
    <row r="87" spans="1:26" x14ac:dyDescent="0.25">
      <c r="A87" s="100" t="s">
        <v>406</v>
      </c>
      <c r="B87" s="100"/>
      <c r="C87" s="100"/>
      <c r="D87" s="100"/>
      <c r="E87" s="100"/>
      <c r="F87" s="98"/>
      <c r="G87" s="99"/>
      <c r="H87" s="99"/>
    </row>
  </sheetData>
  <mergeCells count="5">
    <mergeCell ref="A2:D2"/>
    <mergeCell ref="A6:E6"/>
    <mergeCell ref="S84:T84"/>
    <mergeCell ref="A86:G86"/>
    <mergeCell ref="A7:E7"/>
  </mergeCells>
  <hyperlinks>
    <hyperlink ref="Z25" r:id="rId1"/>
    <hyperlink ref="Z27" r:id="rId2"/>
    <hyperlink ref="Z75" r:id="rId3"/>
    <hyperlink ref="Z76" r:id="rId4"/>
    <hyperlink ref="Z26" r:id="rId5"/>
    <hyperlink ref="Z12" r:id="rId6"/>
    <hyperlink ref="Z14:Z15" r:id="rId7" display="jhartz@ldgdevelopment.com"/>
    <hyperlink ref="Z77" r:id="rId8"/>
    <hyperlink ref="Z78" r:id="rId9"/>
    <hyperlink ref="Z79" r:id="rId10"/>
    <hyperlink ref="Z80" r:id="rId11"/>
    <hyperlink ref="Z31" r:id="rId12"/>
    <hyperlink ref="Z28" r:id="rId13"/>
    <hyperlink ref="Z29" r:id="rId14"/>
    <hyperlink ref="Z30" r:id="rId15"/>
    <hyperlink ref="Z48" r:id="rId16"/>
    <hyperlink ref="Z61" r:id="rId17"/>
    <hyperlink ref="Z49" r:id="rId18"/>
    <hyperlink ref="Z50" r:id="rId19"/>
    <hyperlink ref="Z66" r:id="rId20"/>
    <hyperlink ref="Z32" r:id="rId21"/>
    <hyperlink ref="Z51" r:id="rId22"/>
    <hyperlink ref="Z17:Z18" r:id="rId23" display="pmoore@steeleellc.com"/>
    <hyperlink ref="Z52" r:id="rId24"/>
    <hyperlink ref="Z72" r:id="rId25"/>
    <hyperlink ref="Z19" r:id="rId26"/>
    <hyperlink ref="Z20" r:id="rId27"/>
    <hyperlink ref="Z21" r:id="rId28"/>
    <hyperlink ref="Z53" r:id="rId29"/>
    <hyperlink ref="Z54" r:id="rId30"/>
    <hyperlink ref="Z33" r:id="rId31"/>
    <hyperlink ref="Z34" r:id="rId32"/>
    <hyperlink ref="Z35" r:id="rId33"/>
    <hyperlink ref="Z36" r:id="rId34"/>
    <hyperlink ref="Z37" r:id="rId35"/>
    <hyperlink ref="Z22" r:id="rId36"/>
    <hyperlink ref="Z81" r:id="rId37"/>
  </hyperlinks>
  <pageMargins left="0.7" right="0.7" top="0.75" bottom="0.75" header="0.3" footer="0.3"/>
  <pageSetup paperSize="5" scale="65" orientation="landscape" r:id="rId38"/>
  <drawing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showGridLines="0" zoomScale="80" zoomScaleNormal="80" workbookViewId="0">
      <selection activeCell="A7" sqref="A7:E7"/>
    </sheetView>
  </sheetViews>
  <sheetFormatPr defaultRowHeight="12" x14ac:dyDescent="0.2"/>
  <cols>
    <col min="1" max="1" width="9.42578125" style="4" customWidth="1"/>
    <col min="2" max="2" width="10.42578125" style="4" customWidth="1"/>
    <col min="3" max="3" width="13.28515625" style="4" customWidth="1"/>
    <col min="4" max="4" width="10.85546875" style="4" customWidth="1"/>
    <col min="5" max="6" width="19.7109375" style="1" customWidth="1"/>
    <col min="7" max="7" width="10.42578125" style="4" bestFit="1" customWidth="1"/>
    <col min="8" max="8" width="10.140625" style="4" bestFit="1" customWidth="1"/>
    <col min="9" max="9" width="7" style="4" bestFit="1" customWidth="1"/>
    <col min="10" max="10" width="8.7109375" style="4" customWidth="1"/>
    <col min="11" max="11" width="14.5703125" style="4" customWidth="1"/>
    <col min="12" max="12" width="7.28515625" style="4" bestFit="1" customWidth="1"/>
    <col min="13" max="13" width="18.140625" style="4" customWidth="1"/>
    <col min="14" max="14" width="17.28515625" style="1" bestFit="1" customWidth="1"/>
    <col min="15" max="15" width="17" style="1" customWidth="1"/>
    <col min="16" max="16" width="16.5703125" style="1" customWidth="1"/>
    <col min="17" max="17" width="13.5703125" style="19" customWidth="1"/>
    <col min="18" max="18" width="12.140625" style="19" customWidth="1"/>
    <col min="19" max="19" width="14.85546875" style="1" customWidth="1"/>
    <col min="20" max="20" width="13.28515625" style="4" customWidth="1"/>
    <col min="21" max="21" width="18.7109375" style="1" customWidth="1"/>
    <col min="22" max="22" width="15.28515625" style="1" customWidth="1"/>
    <col min="23" max="23" width="16.7109375" style="1" customWidth="1"/>
    <col min="24" max="24" width="28.5703125" style="1" customWidth="1"/>
    <col min="25" max="16384" width="9.140625" style="1"/>
  </cols>
  <sheetData>
    <row r="1" spans="1:24" customFormat="1" ht="15" x14ac:dyDescent="0.25">
      <c r="A1" s="5"/>
      <c r="B1" s="5"/>
      <c r="C1" s="5"/>
      <c r="D1" s="5"/>
      <c r="E1" s="5"/>
      <c r="G1" s="5"/>
      <c r="H1" s="5"/>
      <c r="I1" s="5"/>
      <c r="J1" s="5"/>
      <c r="K1" s="5"/>
      <c r="L1" s="5"/>
      <c r="M1" s="5"/>
      <c r="P1" s="5"/>
      <c r="Q1" s="18"/>
      <c r="R1" s="18"/>
      <c r="S1" s="5"/>
      <c r="T1" s="5"/>
      <c r="V1" s="5"/>
    </row>
    <row r="2" spans="1:24" customFormat="1" ht="18" customHeight="1" x14ac:dyDescent="0.25">
      <c r="A2" s="103"/>
      <c r="B2" s="103"/>
      <c r="C2" s="103"/>
      <c r="D2" s="103"/>
      <c r="E2" s="8" t="s">
        <v>32</v>
      </c>
      <c r="F2" s="9"/>
      <c r="G2" s="9"/>
      <c r="H2" s="9"/>
      <c r="I2" s="9"/>
      <c r="J2" s="9"/>
      <c r="K2" s="10"/>
      <c r="L2" s="5"/>
      <c r="M2" s="5"/>
      <c r="R2" s="5"/>
      <c r="T2" s="5"/>
      <c r="V2" s="5"/>
    </row>
    <row r="3" spans="1:24" customFormat="1" ht="18" customHeight="1" x14ac:dyDescent="0.25">
      <c r="A3" s="6"/>
      <c r="B3" s="6"/>
      <c r="C3" s="6"/>
      <c r="D3" s="6"/>
      <c r="E3" s="8" t="s">
        <v>33</v>
      </c>
      <c r="F3" s="9"/>
      <c r="G3" s="9"/>
      <c r="H3" s="9"/>
      <c r="I3" s="9"/>
      <c r="J3" s="9"/>
      <c r="K3" s="10"/>
      <c r="L3" s="5"/>
      <c r="M3" s="5"/>
      <c r="R3" s="5"/>
      <c r="T3" s="5"/>
      <c r="V3" s="5"/>
    </row>
    <row r="4" spans="1:24" customFormat="1" ht="18" customHeight="1" x14ac:dyDescent="0.25">
      <c r="A4" s="6"/>
      <c r="B4" s="6"/>
      <c r="C4" s="6"/>
      <c r="D4" s="6"/>
      <c r="E4" s="8" t="s">
        <v>148</v>
      </c>
      <c r="F4" s="9"/>
      <c r="G4" s="9"/>
      <c r="H4" s="9"/>
      <c r="I4" s="9"/>
      <c r="J4" s="9"/>
      <c r="K4" s="10"/>
      <c r="L4" s="5"/>
      <c r="M4" s="5"/>
      <c r="R4" s="5"/>
      <c r="T4" s="5"/>
      <c r="V4" s="5"/>
    </row>
    <row r="5" spans="1:24" customFormat="1" ht="18" x14ac:dyDescent="0.25">
      <c r="A5" s="6"/>
      <c r="B5" s="6"/>
      <c r="C5" s="6"/>
      <c r="D5" s="6"/>
      <c r="F5" s="7"/>
      <c r="G5" s="5"/>
      <c r="H5" s="5"/>
      <c r="I5" s="5"/>
      <c r="K5" s="5"/>
      <c r="L5" s="5"/>
      <c r="M5" s="5"/>
      <c r="R5" s="5"/>
      <c r="T5" s="5"/>
      <c r="V5" s="5"/>
    </row>
    <row r="6" spans="1:24" customFormat="1" ht="18" x14ac:dyDescent="0.25">
      <c r="A6" s="104"/>
      <c r="B6" s="104"/>
      <c r="C6" s="104"/>
      <c r="D6" s="104"/>
      <c r="E6" s="104"/>
      <c r="F6" s="7"/>
      <c r="G6" s="5"/>
      <c r="H6" s="5"/>
      <c r="I6" s="5"/>
      <c r="K6" s="5"/>
      <c r="L6" s="5"/>
      <c r="M6" s="5"/>
      <c r="R6" s="5"/>
      <c r="T6" s="5"/>
      <c r="V6" s="5"/>
    </row>
    <row r="7" spans="1:24" s="95" customFormat="1" ht="21.75" customHeight="1" x14ac:dyDescent="0.25">
      <c r="A7" s="107" t="s">
        <v>452</v>
      </c>
      <c r="B7" s="107"/>
      <c r="C7" s="107"/>
      <c r="D7" s="107"/>
      <c r="E7" s="107"/>
      <c r="G7" s="96"/>
      <c r="H7" s="96"/>
      <c r="I7" s="96"/>
      <c r="J7" s="96"/>
      <c r="K7" s="96"/>
      <c r="L7" s="96"/>
      <c r="M7" s="96"/>
      <c r="P7" s="96"/>
      <c r="Q7" s="97"/>
      <c r="R7" s="97"/>
      <c r="S7" s="96"/>
      <c r="T7" s="96"/>
      <c r="V7" s="96"/>
    </row>
    <row r="8" spans="1:24" s="2" customFormat="1" ht="66.75" customHeight="1" x14ac:dyDescent="0.2">
      <c r="A8" s="21">
        <v>2</v>
      </c>
      <c r="B8" s="21" t="s">
        <v>4</v>
      </c>
      <c r="C8" s="20" t="s">
        <v>27</v>
      </c>
      <c r="D8" s="21" t="s">
        <v>37</v>
      </c>
      <c r="E8" s="20" t="s">
        <v>19</v>
      </c>
      <c r="F8" s="20" t="s">
        <v>20</v>
      </c>
      <c r="G8" s="20" t="s">
        <v>5</v>
      </c>
      <c r="H8" s="20" t="s">
        <v>6</v>
      </c>
      <c r="I8" s="20" t="s">
        <v>28</v>
      </c>
      <c r="J8" s="20" t="s">
        <v>7</v>
      </c>
      <c r="K8" s="20" t="s">
        <v>8</v>
      </c>
      <c r="L8" s="20" t="s">
        <v>9</v>
      </c>
      <c r="M8" s="20" t="s">
        <v>17</v>
      </c>
      <c r="N8" s="20" t="s">
        <v>21</v>
      </c>
      <c r="O8" s="20" t="s">
        <v>22</v>
      </c>
      <c r="P8" s="20" t="s">
        <v>36</v>
      </c>
      <c r="Q8" s="36" t="s">
        <v>30</v>
      </c>
      <c r="R8" s="36" t="s">
        <v>35</v>
      </c>
      <c r="S8" s="20" t="s">
        <v>18</v>
      </c>
      <c r="T8" s="20" t="s">
        <v>31</v>
      </c>
      <c r="U8" s="20" t="s">
        <v>10</v>
      </c>
      <c r="V8" s="20" t="s">
        <v>11</v>
      </c>
      <c r="W8" s="20" t="s">
        <v>12</v>
      </c>
      <c r="X8" s="20" t="s">
        <v>13</v>
      </c>
    </row>
    <row r="9" spans="1:24" s="50" customFormat="1" ht="39" customHeight="1" x14ac:dyDescent="0.2">
      <c r="A9" s="22">
        <v>16600</v>
      </c>
      <c r="B9" s="22"/>
      <c r="C9" s="22" t="s">
        <v>187</v>
      </c>
      <c r="D9" s="61">
        <v>42607</v>
      </c>
      <c r="E9" s="24" t="s">
        <v>109</v>
      </c>
      <c r="F9" s="24" t="s">
        <v>110</v>
      </c>
      <c r="G9" s="22" t="s">
        <v>55</v>
      </c>
      <c r="H9" s="22" t="s">
        <v>55</v>
      </c>
      <c r="I9" s="22">
        <v>75227</v>
      </c>
      <c r="J9" s="22">
        <v>3</v>
      </c>
      <c r="K9" s="22" t="s">
        <v>1</v>
      </c>
      <c r="L9" s="22">
        <v>318</v>
      </c>
      <c r="M9" s="22" t="s">
        <v>0</v>
      </c>
      <c r="N9" s="62">
        <v>1009068</v>
      </c>
      <c r="O9" s="62">
        <v>955499</v>
      </c>
      <c r="P9" s="62">
        <v>18750000</v>
      </c>
      <c r="Q9" s="33">
        <v>42521</v>
      </c>
      <c r="R9" s="33">
        <v>42671</v>
      </c>
      <c r="S9" s="48">
        <v>19000000</v>
      </c>
      <c r="T9" s="22">
        <v>3</v>
      </c>
      <c r="U9" s="24" t="s">
        <v>111</v>
      </c>
      <c r="V9" s="22" t="s">
        <v>82</v>
      </c>
      <c r="W9" s="22" t="s">
        <v>112</v>
      </c>
      <c r="X9" s="56" t="s">
        <v>97</v>
      </c>
    </row>
    <row r="10" spans="1:24" s="50" customFormat="1" ht="39" customHeight="1" x14ac:dyDescent="0.2">
      <c r="A10" s="22">
        <v>16602</v>
      </c>
      <c r="B10" s="22">
        <v>15608</v>
      </c>
      <c r="C10" s="22" t="s">
        <v>187</v>
      </c>
      <c r="D10" s="61">
        <v>42579</v>
      </c>
      <c r="E10" s="24" t="s">
        <v>86</v>
      </c>
      <c r="F10" s="24" t="s">
        <v>87</v>
      </c>
      <c r="G10" s="22" t="s">
        <v>88</v>
      </c>
      <c r="H10" s="22" t="s">
        <v>55</v>
      </c>
      <c r="I10" s="22">
        <v>75141</v>
      </c>
      <c r="J10" s="22">
        <v>3</v>
      </c>
      <c r="K10" s="22" t="s">
        <v>29</v>
      </c>
      <c r="L10" s="22">
        <v>336</v>
      </c>
      <c r="M10" s="22" t="s">
        <v>0</v>
      </c>
      <c r="N10" s="62">
        <v>1116670</v>
      </c>
      <c r="O10" s="62">
        <v>1586539</v>
      </c>
      <c r="P10" s="62">
        <v>29000000</v>
      </c>
      <c r="Q10" s="33">
        <v>42391</v>
      </c>
      <c r="R10" s="33" t="s">
        <v>125</v>
      </c>
      <c r="S10" s="48">
        <v>29000000</v>
      </c>
      <c r="T10" s="22" t="s">
        <v>26</v>
      </c>
      <c r="U10" s="24" t="s">
        <v>105</v>
      </c>
      <c r="V10" s="22" t="s">
        <v>83</v>
      </c>
      <c r="W10" s="22" t="s">
        <v>84</v>
      </c>
      <c r="X10" s="56" t="s">
        <v>85</v>
      </c>
    </row>
    <row r="11" spans="1:24" s="50" customFormat="1" ht="39" customHeight="1" x14ac:dyDescent="0.2">
      <c r="A11" s="22">
        <v>16606</v>
      </c>
      <c r="B11" s="22"/>
      <c r="C11" s="22" t="s">
        <v>375</v>
      </c>
      <c r="D11" s="61">
        <v>42789</v>
      </c>
      <c r="E11" s="24" t="s">
        <v>180</v>
      </c>
      <c r="F11" s="24" t="s">
        <v>181</v>
      </c>
      <c r="G11" s="22" t="s">
        <v>182</v>
      </c>
      <c r="H11" s="22" t="s">
        <v>55</v>
      </c>
      <c r="I11" s="22">
        <v>75172</v>
      </c>
      <c r="J11" s="22">
        <v>3</v>
      </c>
      <c r="K11" s="22" t="s">
        <v>29</v>
      </c>
      <c r="L11" s="22">
        <v>240</v>
      </c>
      <c r="M11" s="22" t="s">
        <v>0</v>
      </c>
      <c r="N11" s="62">
        <v>1223085</v>
      </c>
      <c r="O11" s="62">
        <v>0</v>
      </c>
      <c r="P11" s="62">
        <v>0</v>
      </c>
      <c r="Q11" s="33">
        <v>42688</v>
      </c>
      <c r="R11" s="33">
        <v>42838</v>
      </c>
      <c r="S11" s="48">
        <v>25000000</v>
      </c>
      <c r="T11" s="22">
        <v>3</v>
      </c>
      <c r="U11" s="24" t="s">
        <v>183</v>
      </c>
      <c r="V11" s="22" t="s">
        <v>184</v>
      </c>
      <c r="W11" s="22" t="s">
        <v>185</v>
      </c>
      <c r="X11" s="47" t="s">
        <v>186</v>
      </c>
    </row>
    <row r="12" spans="1:24" s="50" customFormat="1" ht="39" customHeight="1" x14ac:dyDescent="0.2">
      <c r="A12" s="22">
        <v>16607</v>
      </c>
      <c r="B12" s="22">
        <v>15610</v>
      </c>
      <c r="C12" s="22" t="s">
        <v>187</v>
      </c>
      <c r="D12" s="61">
        <v>42579</v>
      </c>
      <c r="E12" s="24" t="s">
        <v>89</v>
      </c>
      <c r="F12" s="24" t="s">
        <v>106</v>
      </c>
      <c r="G12" s="22" t="s">
        <v>2</v>
      </c>
      <c r="H12" s="22" t="s">
        <v>3</v>
      </c>
      <c r="I12" s="22">
        <v>76137</v>
      </c>
      <c r="J12" s="22">
        <v>3</v>
      </c>
      <c r="K12" s="22" t="s">
        <v>29</v>
      </c>
      <c r="L12" s="22">
        <v>324</v>
      </c>
      <c r="M12" s="22" t="s">
        <v>0</v>
      </c>
      <c r="N12" s="62">
        <v>1583625</v>
      </c>
      <c r="O12" s="62">
        <v>1522255</v>
      </c>
      <c r="P12" s="62">
        <v>29500000</v>
      </c>
      <c r="Q12" s="33">
        <v>42391</v>
      </c>
      <c r="R12" s="33" t="s">
        <v>125</v>
      </c>
      <c r="S12" s="48">
        <v>30225000</v>
      </c>
      <c r="T12" s="22" t="s">
        <v>26</v>
      </c>
      <c r="U12" s="24" t="s">
        <v>90</v>
      </c>
      <c r="V12" s="22" t="s">
        <v>48</v>
      </c>
      <c r="W12" s="22" t="s">
        <v>49</v>
      </c>
      <c r="X12" s="56" t="s">
        <v>50</v>
      </c>
    </row>
    <row r="13" spans="1:24" s="50" customFormat="1" ht="39" customHeight="1" x14ac:dyDescent="0.2">
      <c r="A13" s="22">
        <v>16610</v>
      </c>
      <c r="B13" s="22"/>
      <c r="C13" s="22" t="s">
        <v>375</v>
      </c>
      <c r="D13" s="61">
        <v>42719</v>
      </c>
      <c r="E13" s="24" t="s">
        <v>267</v>
      </c>
      <c r="F13" s="24" t="s">
        <v>268</v>
      </c>
      <c r="G13" s="22" t="s">
        <v>55</v>
      </c>
      <c r="H13" s="22" t="s">
        <v>55</v>
      </c>
      <c r="I13" s="22">
        <v>75236</v>
      </c>
      <c r="J13" s="22">
        <v>3</v>
      </c>
      <c r="K13" s="22" t="s">
        <v>1</v>
      </c>
      <c r="L13" s="22">
        <v>536</v>
      </c>
      <c r="M13" s="22" t="s">
        <v>0</v>
      </c>
      <c r="N13" s="62">
        <v>2141658</v>
      </c>
      <c r="O13" s="62">
        <v>0</v>
      </c>
      <c r="P13" s="62">
        <v>0</v>
      </c>
      <c r="Q13" s="33">
        <v>42643</v>
      </c>
      <c r="R13" s="33">
        <v>42793</v>
      </c>
      <c r="S13" s="48">
        <v>35500000</v>
      </c>
      <c r="T13" s="22">
        <v>3</v>
      </c>
      <c r="U13" s="24" t="s">
        <v>269</v>
      </c>
      <c r="V13" s="22" t="s">
        <v>82</v>
      </c>
      <c r="W13" s="22" t="s">
        <v>112</v>
      </c>
      <c r="X13" s="56" t="s">
        <v>97</v>
      </c>
    </row>
    <row r="14" spans="1:24" s="50" customFormat="1" ht="39" customHeight="1" x14ac:dyDescent="0.2">
      <c r="A14" s="22">
        <v>16611</v>
      </c>
      <c r="B14" s="22"/>
      <c r="C14" s="22" t="s">
        <v>375</v>
      </c>
      <c r="D14" s="61">
        <v>42719</v>
      </c>
      <c r="E14" s="24" t="s">
        <v>401</v>
      </c>
      <c r="F14" s="24" t="s">
        <v>403</v>
      </c>
      <c r="G14" s="22" t="s">
        <v>402</v>
      </c>
      <c r="H14" s="22" t="s">
        <v>3</v>
      </c>
      <c r="I14" s="22">
        <v>76011</v>
      </c>
      <c r="J14" s="22">
        <v>3</v>
      </c>
      <c r="K14" s="22" t="s">
        <v>29</v>
      </c>
      <c r="L14" s="22">
        <v>300</v>
      </c>
      <c r="M14" s="22" t="s">
        <v>0</v>
      </c>
      <c r="N14" s="62">
        <v>1552337</v>
      </c>
      <c r="O14" s="62">
        <v>0</v>
      </c>
      <c r="P14" s="62">
        <v>0</v>
      </c>
      <c r="Q14" s="33" t="s">
        <v>42</v>
      </c>
      <c r="R14" s="33" t="s">
        <v>42</v>
      </c>
      <c r="S14" s="48" t="s">
        <v>42</v>
      </c>
      <c r="T14" s="22" t="s">
        <v>42</v>
      </c>
      <c r="U14" s="24" t="s">
        <v>404</v>
      </c>
      <c r="V14" s="22" t="s">
        <v>48</v>
      </c>
      <c r="W14" s="22" t="s">
        <v>49</v>
      </c>
      <c r="X14" s="56" t="s">
        <v>50</v>
      </c>
    </row>
    <row r="15" spans="1:24" s="54" customFormat="1" ht="25.5" customHeight="1" x14ac:dyDescent="0.2">
      <c r="A15" s="26"/>
      <c r="B15" s="26"/>
      <c r="C15" s="26"/>
      <c r="D15" s="63"/>
      <c r="E15" s="28"/>
      <c r="F15" s="28"/>
      <c r="G15" s="26"/>
      <c r="H15" s="26"/>
      <c r="I15" s="26"/>
      <c r="J15" s="26"/>
      <c r="K15" s="29" t="s">
        <v>25</v>
      </c>
      <c r="L15" s="51">
        <f>SUM(L9:L14)</f>
        <v>2054</v>
      </c>
      <c r="M15" s="64" t="s">
        <v>39</v>
      </c>
      <c r="N15" s="65">
        <f>SUM(N9:N14)</f>
        <v>8626443</v>
      </c>
      <c r="O15" s="65">
        <f>SUM(O9:O14)</f>
        <v>4064293</v>
      </c>
      <c r="P15" s="65">
        <f>SUM(P9:P14)</f>
        <v>77250000</v>
      </c>
      <c r="Q15" s="63"/>
      <c r="R15" s="63"/>
      <c r="S15" s="65"/>
      <c r="T15" s="26"/>
      <c r="U15" s="28"/>
      <c r="V15" s="26"/>
      <c r="W15" s="26"/>
      <c r="X15" s="28"/>
    </row>
    <row r="16" spans="1:24" s="54" customFormat="1" ht="8.25" customHeight="1" x14ac:dyDescent="0.2">
      <c r="A16" s="26"/>
      <c r="B16" s="26"/>
      <c r="C16" s="26"/>
      <c r="D16" s="63"/>
      <c r="E16" s="28"/>
      <c r="F16" s="28"/>
      <c r="G16" s="26"/>
      <c r="H16" s="26"/>
      <c r="I16" s="26"/>
      <c r="J16" s="26"/>
      <c r="K16" s="29"/>
      <c r="L16" s="29"/>
      <c r="M16" s="29"/>
      <c r="N16" s="66"/>
      <c r="O16" s="66"/>
      <c r="P16" s="66"/>
      <c r="Q16" s="63"/>
      <c r="R16" s="63"/>
      <c r="S16" s="66"/>
      <c r="T16" s="26"/>
      <c r="U16" s="28"/>
      <c r="V16" s="26"/>
      <c r="W16" s="26"/>
      <c r="X16" s="28"/>
    </row>
    <row r="17" spans="1:24" s="76" customFormat="1" ht="39" customHeight="1" x14ac:dyDescent="0.2">
      <c r="A17" s="67">
        <v>16601</v>
      </c>
      <c r="B17" s="67">
        <v>15603</v>
      </c>
      <c r="C17" s="67" t="s">
        <v>375</v>
      </c>
      <c r="D17" s="68">
        <v>42817</v>
      </c>
      <c r="E17" s="69" t="s">
        <v>68</v>
      </c>
      <c r="F17" s="69" t="s">
        <v>69</v>
      </c>
      <c r="G17" s="67" t="s">
        <v>52</v>
      </c>
      <c r="H17" s="67" t="s">
        <v>53</v>
      </c>
      <c r="I17" s="67">
        <v>77021</v>
      </c>
      <c r="J17" s="67">
        <v>6</v>
      </c>
      <c r="K17" s="67" t="s">
        <v>29</v>
      </c>
      <c r="L17" s="67">
        <v>52</v>
      </c>
      <c r="M17" s="70" t="s">
        <v>0</v>
      </c>
      <c r="N17" s="71">
        <v>257152</v>
      </c>
      <c r="O17" s="72">
        <v>0</v>
      </c>
      <c r="P17" s="72">
        <v>0</v>
      </c>
      <c r="Q17" s="68" t="s">
        <v>42</v>
      </c>
      <c r="R17" s="68" t="s">
        <v>42</v>
      </c>
      <c r="S17" s="73" t="s">
        <v>42</v>
      </c>
      <c r="T17" s="67" t="s">
        <v>42</v>
      </c>
      <c r="U17" s="74" t="s">
        <v>70</v>
      </c>
      <c r="V17" s="67" t="s">
        <v>71</v>
      </c>
      <c r="W17" s="67" t="s">
        <v>72</v>
      </c>
      <c r="X17" s="75" t="s">
        <v>73</v>
      </c>
    </row>
    <row r="18" spans="1:24" s="76" customFormat="1" ht="39" customHeight="1" x14ac:dyDescent="0.2">
      <c r="A18" s="67">
        <v>16603</v>
      </c>
      <c r="B18" s="67">
        <v>15614</v>
      </c>
      <c r="C18" s="67" t="s">
        <v>187</v>
      </c>
      <c r="D18" s="61">
        <v>42488</v>
      </c>
      <c r="E18" s="69" t="s">
        <v>95</v>
      </c>
      <c r="F18" s="69" t="s">
        <v>96</v>
      </c>
      <c r="G18" s="67" t="s">
        <v>52</v>
      </c>
      <c r="H18" s="67" t="s">
        <v>53</v>
      </c>
      <c r="I18" s="67">
        <v>77088</v>
      </c>
      <c r="J18" s="67">
        <v>6</v>
      </c>
      <c r="K18" s="22" t="s">
        <v>1</v>
      </c>
      <c r="L18" s="67">
        <v>252</v>
      </c>
      <c r="M18" s="70" t="s">
        <v>0</v>
      </c>
      <c r="N18" s="71">
        <v>990944</v>
      </c>
      <c r="O18" s="72">
        <v>990944</v>
      </c>
      <c r="P18" s="72">
        <v>16740000</v>
      </c>
      <c r="Q18" s="68">
        <v>42376</v>
      </c>
      <c r="R18" s="68">
        <v>42526</v>
      </c>
      <c r="S18" s="73">
        <v>17000000</v>
      </c>
      <c r="T18" s="67">
        <v>3</v>
      </c>
      <c r="U18" s="24" t="s">
        <v>91</v>
      </c>
      <c r="V18" s="22" t="s">
        <v>92</v>
      </c>
      <c r="W18" s="22" t="s">
        <v>93</v>
      </c>
      <c r="X18" s="56" t="s">
        <v>94</v>
      </c>
    </row>
    <row r="19" spans="1:24" s="76" customFormat="1" ht="39" customHeight="1" x14ac:dyDescent="0.2">
      <c r="A19" s="67">
        <v>16608</v>
      </c>
      <c r="B19" s="67"/>
      <c r="C19" s="67" t="s">
        <v>44</v>
      </c>
      <c r="D19" s="61">
        <v>42607</v>
      </c>
      <c r="E19" s="69" t="s">
        <v>188</v>
      </c>
      <c r="F19" s="69" t="s">
        <v>189</v>
      </c>
      <c r="G19" s="67" t="s">
        <v>52</v>
      </c>
      <c r="H19" s="67" t="s">
        <v>53</v>
      </c>
      <c r="I19" s="67">
        <v>77032</v>
      </c>
      <c r="J19" s="67">
        <v>6</v>
      </c>
      <c r="K19" s="22" t="s">
        <v>29</v>
      </c>
      <c r="L19" s="67">
        <v>290</v>
      </c>
      <c r="M19" s="70" t="s">
        <v>0</v>
      </c>
      <c r="N19" s="71">
        <v>1413978</v>
      </c>
      <c r="O19" s="72">
        <v>0</v>
      </c>
      <c r="P19" s="72">
        <v>0</v>
      </c>
      <c r="Q19" s="68" t="s">
        <v>42</v>
      </c>
      <c r="R19" s="68" t="s">
        <v>42</v>
      </c>
      <c r="S19" s="73" t="s">
        <v>42</v>
      </c>
      <c r="T19" s="67" t="s">
        <v>42</v>
      </c>
      <c r="U19" s="24" t="s">
        <v>190</v>
      </c>
      <c r="V19" s="22" t="s">
        <v>191</v>
      </c>
      <c r="W19" s="22" t="s">
        <v>192</v>
      </c>
      <c r="X19" s="47" t="s">
        <v>193</v>
      </c>
    </row>
    <row r="20" spans="1:24" s="54" customFormat="1" ht="25.5" customHeight="1" x14ac:dyDescent="0.2">
      <c r="A20" s="26"/>
      <c r="B20" s="26"/>
      <c r="C20" s="26"/>
      <c r="D20" s="63"/>
      <c r="E20" s="28"/>
      <c r="F20" s="28"/>
      <c r="G20" s="26"/>
      <c r="H20" s="26"/>
      <c r="I20" s="26"/>
      <c r="J20" s="26"/>
      <c r="K20" s="29" t="s">
        <v>25</v>
      </c>
      <c r="L20" s="51">
        <f>SUM(L17:L19)</f>
        <v>594</v>
      </c>
      <c r="M20" s="64" t="s">
        <v>39</v>
      </c>
      <c r="N20" s="65">
        <f>SUM(N17:N19)</f>
        <v>2662074</v>
      </c>
      <c r="O20" s="65">
        <f>SUM(O17:O19)</f>
        <v>990944</v>
      </c>
      <c r="P20" s="65">
        <f>SUM(P17:P19)</f>
        <v>16740000</v>
      </c>
      <c r="Q20" s="63"/>
      <c r="R20" s="63"/>
      <c r="S20" s="65"/>
      <c r="T20" s="26"/>
      <c r="U20" s="28"/>
      <c r="V20" s="26"/>
      <c r="W20" s="26"/>
      <c r="X20" s="28"/>
    </row>
    <row r="21" spans="1:24" s="54" customFormat="1" ht="8.25" customHeight="1" x14ac:dyDescent="0.2">
      <c r="A21" s="26"/>
      <c r="B21" s="26"/>
      <c r="C21" s="26"/>
      <c r="D21" s="63"/>
      <c r="E21" s="28"/>
      <c r="F21" s="28"/>
      <c r="G21" s="26"/>
      <c r="H21" s="26"/>
      <c r="I21" s="26"/>
      <c r="J21" s="26"/>
      <c r="K21" s="29"/>
      <c r="L21" s="29"/>
      <c r="M21" s="29"/>
      <c r="N21" s="66"/>
      <c r="O21" s="66"/>
      <c r="P21" s="66"/>
      <c r="Q21" s="63"/>
      <c r="R21" s="63"/>
      <c r="S21" s="66"/>
      <c r="T21" s="26"/>
      <c r="U21" s="28"/>
      <c r="V21" s="26"/>
      <c r="W21" s="26"/>
      <c r="X21" s="28"/>
    </row>
    <row r="22" spans="1:24" s="60" customFormat="1" ht="33" customHeight="1" x14ac:dyDescent="0.2">
      <c r="A22" s="22">
        <v>16609</v>
      </c>
      <c r="B22" s="22"/>
      <c r="C22" s="67" t="s">
        <v>375</v>
      </c>
      <c r="D22" s="33">
        <v>42817</v>
      </c>
      <c r="E22" s="52" t="s">
        <v>261</v>
      </c>
      <c r="F22" s="52" t="s">
        <v>262</v>
      </c>
      <c r="G22" s="22" t="s">
        <v>45</v>
      </c>
      <c r="H22" s="22" t="s">
        <v>46</v>
      </c>
      <c r="I22" s="22">
        <v>78205</v>
      </c>
      <c r="J22" s="22">
        <v>9</v>
      </c>
      <c r="K22" s="22" t="s">
        <v>1</v>
      </c>
      <c r="L22" s="22">
        <v>72</v>
      </c>
      <c r="M22" s="57" t="s">
        <v>0</v>
      </c>
      <c r="N22" s="58">
        <v>231195</v>
      </c>
      <c r="O22" s="25">
        <v>0</v>
      </c>
      <c r="P22" s="25">
        <v>0</v>
      </c>
      <c r="Q22" s="68">
        <v>42688</v>
      </c>
      <c r="R22" s="68">
        <v>42838</v>
      </c>
      <c r="S22" s="73">
        <v>6200000</v>
      </c>
      <c r="T22" s="101">
        <v>3</v>
      </c>
      <c r="U22" s="59" t="s">
        <v>263</v>
      </c>
      <c r="V22" s="22" t="s">
        <v>264</v>
      </c>
      <c r="W22" s="22" t="s">
        <v>265</v>
      </c>
      <c r="X22" s="47" t="s">
        <v>266</v>
      </c>
    </row>
    <row r="23" spans="1:24" s="54" customFormat="1" ht="25.5" customHeight="1" x14ac:dyDescent="0.2">
      <c r="A23" s="26"/>
      <c r="B23" s="26"/>
      <c r="C23" s="26"/>
      <c r="D23" s="63"/>
      <c r="E23" s="28"/>
      <c r="F23" s="28"/>
      <c r="G23" s="26"/>
      <c r="H23" s="26"/>
      <c r="I23" s="26"/>
      <c r="J23" s="26"/>
      <c r="K23" s="29" t="s">
        <v>25</v>
      </c>
      <c r="L23" s="51">
        <f>SUM(L22:L22)</f>
        <v>72</v>
      </c>
      <c r="M23" s="64" t="s">
        <v>39</v>
      </c>
      <c r="N23" s="65">
        <f>SUM(N22:N22)</f>
        <v>231195</v>
      </c>
      <c r="O23" s="65">
        <f>SUM(O22:O22)</f>
        <v>0</v>
      </c>
      <c r="P23" s="65">
        <f>SUM(P22:P22)</f>
        <v>0</v>
      </c>
      <c r="Q23" s="63"/>
      <c r="R23" s="63"/>
      <c r="S23" s="65"/>
      <c r="T23" s="26"/>
      <c r="U23" s="28"/>
      <c r="V23" s="26"/>
      <c r="W23" s="26"/>
      <c r="X23" s="28"/>
    </row>
    <row r="24" spans="1:24" s="54" customFormat="1" ht="8.25" customHeight="1" x14ac:dyDescent="0.2">
      <c r="A24" s="26"/>
      <c r="B24" s="26"/>
      <c r="C24" s="26"/>
      <c r="D24" s="63"/>
      <c r="E24" s="28"/>
      <c r="F24" s="28"/>
      <c r="G24" s="26"/>
      <c r="H24" s="26"/>
      <c r="I24" s="26"/>
      <c r="J24" s="26"/>
      <c r="K24" s="29"/>
      <c r="L24" s="29"/>
      <c r="M24" s="29"/>
      <c r="N24" s="66"/>
      <c r="O24" s="66"/>
      <c r="P24" s="66"/>
      <c r="Q24" s="63"/>
      <c r="R24" s="63"/>
      <c r="S24" s="66"/>
      <c r="T24" s="26"/>
      <c r="U24" s="28"/>
      <c r="V24" s="26"/>
      <c r="W24" s="26"/>
      <c r="X24" s="28"/>
    </row>
    <row r="25" spans="1:24" s="60" customFormat="1" ht="33" customHeight="1" x14ac:dyDescent="0.2">
      <c r="A25" s="22">
        <v>16604</v>
      </c>
      <c r="B25" s="22">
        <v>15605</v>
      </c>
      <c r="C25" s="22" t="s">
        <v>187</v>
      </c>
      <c r="D25" s="33">
        <v>42537</v>
      </c>
      <c r="E25" s="52" t="s">
        <v>65</v>
      </c>
      <c r="F25" s="52" t="s">
        <v>107</v>
      </c>
      <c r="G25" s="22" t="s">
        <v>66</v>
      </c>
      <c r="H25" s="22" t="s">
        <v>67</v>
      </c>
      <c r="I25" s="22">
        <v>78382</v>
      </c>
      <c r="J25" s="22">
        <v>10</v>
      </c>
      <c r="K25" s="22" t="s">
        <v>1</v>
      </c>
      <c r="L25" s="22">
        <v>126</v>
      </c>
      <c r="M25" s="57" t="s">
        <v>0</v>
      </c>
      <c r="N25" s="58">
        <v>157918</v>
      </c>
      <c r="O25" s="25">
        <v>157918</v>
      </c>
      <c r="P25" s="25">
        <v>2800000</v>
      </c>
      <c r="Q25" s="33">
        <v>42516</v>
      </c>
      <c r="R25" s="33">
        <v>42666</v>
      </c>
      <c r="S25" s="48">
        <v>3000000</v>
      </c>
      <c r="T25" s="22">
        <v>3</v>
      </c>
      <c r="U25" s="59" t="s">
        <v>74</v>
      </c>
      <c r="V25" s="22" t="s">
        <v>108</v>
      </c>
      <c r="W25" s="22" t="s">
        <v>75</v>
      </c>
      <c r="X25" s="77" t="s">
        <v>76</v>
      </c>
    </row>
    <row r="26" spans="1:24" s="54" customFormat="1" ht="25.5" customHeight="1" x14ac:dyDescent="0.2">
      <c r="A26" s="26"/>
      <c r="B26" s="26"/>
      <c r="C26" s="26"/>
      <c r="D26" s="63"/>
      <c r="E26" s="28"/>
      <c r="F26" s="28"/>
      <c r="G26" s="26"/>
      <c r="H26" s="26"/>
      <c r="I26" s="26"/>
      <c r="J26" s="26"/>
      <c r="K26" s="29" t="s">
        <v>25</v>
      </c>
      <c r="L26" s="51">
        <f>SUM(L25:L25)</f>
        <v>126</v>
      </c>
      <c r="M26" s="64" t="s">
        <v>39</v>
      </c>
      <c r="N26" s="65">
        <f>SUM(N25:N25)</f>
        <v>157918</v>
      </c>
      <c r="O26" s="65">
        <f>SUM(O25:O25)</f>
        <v>157918</v>
      </c>
      <c r="P26" s="65">
        <f>SUM(P25:P25)</f>
        <v>2800000</v>
      </c>
      <c r="Q26" s="63"/>
      <c r="R26" s="63"/>
      <c r="S26" s="65"/>
      <c r="T26" s="26"/>
      <c r="U26" s="28"/>
      <c r="V26" s="26"/>
      <c r="W26" s="26"/>
      <c r="X26" s="28"/>
    </row>
    <row r="27" spans="1:24" s="54" customFormat="1" ht="8.25" customHeight="1" x14ac:dyDescent="0.2">
      <c r="A27" s="26"/>
      <c r="B27" s="26"/>
      <c r="C27" s="26"/>
      <c r="D27" s="63"/>
      <c r="E27" s="28"/>
      <c r="F27" s="28"/>
      <c r="G27" s="26"/>
      <c r="H27" s="26"/>
      <c r="I27" s="26"/>
      <c r="J27" s="26"/>
      <c r="K27" s="29"/>
      <c r="L27" s="29"/>
      <c r="M27" s="29"/>
      <c r="N27" s="66"/>
      <c r="O27" s="66"/>
      <c r="P27" s="66"/>
      <c r="Q27" s="63"/>
      <c r="R27" s="63"/>
      <c r="S27" s="66"/>
      <c r="T27" s="26"/>
      <c r="U27" s="28"/>
      <c r="V27" s="26"/>
      <c r="W27" s="26"/>
      <c r="X27" s="28"/>
    </row>
    <row r="28" spans="1:24" s="50" customFormat="1" ht="39" customHeight="1" x14ac:dyDescent="0.2">
      <c r="A28" s="22">
        <v>16605</v>
      </c>
      <c r="B28" s="22">
        <v>15606</v>
      </c>
      <c r="C28" s="22" t="s">
        <v>187</v>
      </c>
      <c r="D28" s="61">
        <v>42537</v>
      </c>
      <c r="E28" s="24" t="s">
        <v>77</v>
      </c>
      <c r="F28" s="24" t="s">
        <v>79</v>
      </c>
      <c r="G28" s="22" t="s">
        <v>78</v>
      </c>
      <c r="H28" s="22" t="s">
        <v>80</v>
      </c>
      <c r="I28" s="22">
        <v>78539</v>
      </c>
      <c r="J28" s="22">
        <v>11</v>
      </c>
      <c r="K28" s="22" t="s">
        <v>1</v>
      </c>
      <c r="L28" s="22">
        <v>100</v>
      </c>
      <c r="M28" s="22" t="s">
        <v>0</v>
      </c>
      <c r="N28" s="62">
        <v>263065</v>
      </c>
      <c r="O28" s="62">
        <v>263065</v>
      </c>
      <c r="P28" s="62">
        <v>4600000</v>
      </c>
      <c r="Q28" s="33">
        <v>42516</v>
      </c>
      <c r="R28" s="33">
        <v>42666</v>
      </c>
      <c r="S28" s="48">
        <v>4900000</v>
      </c>
      <c r="T28" s="22">
        <v>3</v>
      </c>
      <c r="U28" s="24" t="s">
        <v>81</v>
      </c>
      <c r="V28" s="22" t="s">
        <v>108</v>
      </c>
      <c r="W28" s="22" t="s">
        <v>75</v>
      </c>
      <c r="X28" s="77" t="s">
        <v>76</v>
      </c>
    </row>
    <row r="29" spans="1:24" s="3" customFormat="1" ht="25.5" customHeight="1" x14ac:dyDescent="0.2">
      <c r="A29" s="26"/>
      <c r="B29" s="26"/>
      <c r="C29" s="26"/>
      <c r="D29" s="34"/>
      <c r="E29" s="28"/>
      <c r="F29" s="28"/>
      <c r="G29" s="26"/>
      <c r="H29" s="26"/>
      <c r="I29" s="26"/>
      <c r="J29" s="26"/>
      <c r="K29" s="29" t="s">
        <v>25</v>
      </c>
      <c r="L29" s="51">
        <f>SUM(L28:L28)</f>
        <v>100</v>
      </c>
      <c r="M29" s="32" t="s">
        <v>39</v>
      </c>
      <c r="N29" s="30">
        <f>SUM(N28:N28)</f>
        <v>263065</v>
      </c>
      <c r="O29" s="30">
        <f>SUM(O28:O28)</f>
        <v>263065</v>
      </c>
      <c r="P29" s="30">
        <f>SUM(P28:P28)</f>
        <v>4600000</v>
      </c>
      <c r="Q29" s="34"/>
      <c r="R29" s="34"/>
      <c r="S29" s="30"/>
      <c r="T29" s="26"/>
      <c r="U29" s="28"/>
      <c r="V29" s="28"/>
      <c r="W29" s="28"/>
      <c r="X29" s="28"/>
    </row>
    <row r="30" spans="1:24" s="3" customFormat="1" ht="8.25" customHeight="1" x14ac:dyDescent="0.2">
      <c r="A30" s="26"/>
      <c r="B30" s="26"/>
      <c r="C30" s="26"/>
      <c r="D30" s="34"/>
      <c r="E30" s="28"/>
      <c r="F30" s="28"/>
      <c r="G30" s="26"/>
      <c r="H30" s="26"/>
      <c r="I30" s="26"/>
      <c r="J30" s="26"/>
      <c r="K30" s="29"/>
      <c r="L30" s="29"/>
      <c r="M30" s="29"/>
      <c r="N30" s="31"/>
      <c r="O30" s="31"/>
      <c r="P30" s="31"/>
      <c r="Q30" s="34"/>
      <c r="R30" s="34"/>
      <c r="S30" s="31"/>
      <c r="T30" s="26"/>
      <c r="U30" s="28"/>
      <c r="V30" s="28"/>
      <c r="W30" s="28"/>
      <c r="X30" s="28"/>
    </row>
    <row r="31" spans="1:24" s="3" customFormat="1" ht="8.25" customHeight="1" x14ac:dyDescent="0.2">
      <c r="A31" s="26"/>
      <c r="B31" s="26"/>
      <c r="C31" s="26"/>
      <c r="D31" s="34"/>
      <c r="E31" s="28"/>
      <c r="F31" s="28"/>
      <c r="G31" s="26"/>
      <c r="H31" s="26"/>
      <c r="I31" s="26"/>
      <c r="J31" s="26"/>
      <c r="K31" s="29"/>
      <c r="L31" s="29"/>
      <c r="M31" s="29"/>
      <c r="N31" s="31"/>
      <c r="O31" s="31"/>
      <c r="P31" s="31"/>
      <c r="Q31" s="34"/>
      <c r="R31" s="34"/>
      <c r="S31" s="31"/>
      <c r="T31" s="26"/>
      <c r="U31" s="28"/>
      <c r="V31" s="28"/>
      <c r="W31" s="28"/>
      <c r="X31" s="28"/>
    </row>
    <row r="32" spans="1:24" x14ac:dyDescent="0.2">
      <c r="Q32" s="35"/>
      <c r="R32" s="35"/>
    </row>
    <row r="33" spans="1:19" x14ac:dyDescent="0.2">
      <c r="K33" s="17" t="s">
        <v>25</v>
      </c>
      <c r="L33" s="13">
        <f>SUM(L15+L20+L23+L26+L29)</f>
        <v>2946</v>
      </c>
      <c r="M33" s="32" t="s">
        <v>39</v>
      </c>
      <c r="N33" s="13">
        <f>SUM(N15+N20+N23+N26+N29)</f>
        <v>11940695</v>
      </c>
      <c r="O33" s="13">
        <f>SUM(O15+O20+O23+O26+O29)</f>
        <v>5476220</v>
      </c>
      <c r="P33" s="13">
        <f>SUM(P15+P20+P23+P26+P29)</f>
        <v>101390000</v>
      </c>
      <c r="Q33" s="35"/>
      <c r="R33" s="35"/>
      <c r="S33" s="15">
        <f>SUM(S9:S31)</f>
        <v>169825000</v>
      </c>
    </row>
    <row r="36" spans="1:19" x14ac:dyDescent="0.2">
      <c r="A36" s="106" t="s">
        <v>38</v>
      </c>
      <c r="B36" s="106"/>
      <c r="C36" s="106"/>
      <c r="D36" s="106"/>
      <c r="E36" s="106"/>
      <c r="F36" s="106"/>
      <c r="G36" s="106"/>
    </row>
  </sheetData>
  <mergeCells count="4">
    <mergeCell ref="A2:D2"/>
    <mergeCell ref="A6:E6"/>
    <mergeCell ref="A7:E7"/>
    <mergeCell ref="A36:G36"/>
  </mergeCells>
  <hyperlinks>
    <hyperlink ref="X18" r:id="rId1"/>
    <hyperlink ref="X9" r:id="rId2"/>
    <hyperlink ref="X17" r:id="rId3"/>
    <hyperlink ref="X22" r:id="rId4"/>
    <hyperlink ref="X12" r:id="rId5"/>
    <hyperlink ref="X13" r:id="rId6"/>
    <hyperlink ref="X14" r:id="rId7"/>
  </hyperlinks>
  <pageMargins left="0.7" right="0.7" top="0.75" bottom="0.75" header="0.3" footer="0.3"/>
  <pageSetup paperSize="5" scale="56" orientation="landscape" r:id="rId8"/>
  <drawing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56"/>
  <sheetViews>
    <sheetView showGridLines="0" zoomScale="90" zoomScaleNormal="90" workbookViewId="0">
      <selection activeCell="A8" sqref="A8"/>
    </sheetView>
  </sheetViews>
  <sheetFormatPr defaultRowHeight="15" x14ac:dyDescent="0.25"/>
  <cols>
    <col min="1" max="1" width="7.28515625" style="5" bestFit="1" customWidth="1"/>
    <col min="2" max="2" width="8.42578125" style="5" customWidth="1"/>
    <col min="3" max="3" width="12.85546875" style="5" customWidth="1"/>
    <col min="4" max="4" width="10.85546875" style="5" customWidth="1"/>
    <col min="5" max="5" width="19.85546875" customWidth="1"/>
    <col min="6" max="6" width="23.85546875" customWidth="1"/>
    <col min="7" max="7" width="10.42578125" style="5" bestFit="1" customWidth="1"/>
    <col min="8" max="8" width="10.85546875" style="5" customWidth="1"/>
    <col min="9" max="9" width="7" style="5" bestFit="1" customWidth="1"/>
    <col min="10" max="10" width="6.7109375" customWidth="1"/>
    <col min="11" max="11" width="11" style="5" customWidth="1"/>
    <col min="12" max="12" width="8.28515625" style="5" customWidth="1"/>
    <col min="13" max="13" width="10.140625" style="5" customWidth="1"/>
    <col min="14" max="14" width="17.28515625" bestFit="1" customWidth="1"/>
    <col min="15" max="15" width="12.7109375" bestFit="1" customWidth="1"/>
    <col min="16" max="16" width="21.140625" bestFit="1" customWidth="1"/>
    <col min="17" max="17" width="15.5703125" bestFit="1" customWidth="1"/>
    <col min="18" max="18" width="12" customWidth="1"/>
    <col min="19" max="19" width="10" style="5" bestFit="1" customWidth="1"/>
    <col min="20" max="20" width="11.28515625" style="5" customWidth="1"/>
    <col min="21" max="21" width="15.42578125" style="5" bestFit="1" customWidth="1"/>
    <col min="22" max="22" width="9.7109375" style="5" customWidth="1"/>
    <col min="23" max="23" width="28.140625" bestFit="1" customWidth="1"/>
    <col min="24" max="24" width="14.85546875" bestFit="1" customWidth="1"/>
    <col min="25" max="25" width="12.28515625" bestFit="1" customWidth="1"/>
    <col min="26" max="26" width="33.140625" customWidth="1"/>
  </cols>
  <sheetData>
    <row r="2" spans="1:26" ht="18" customHeight="1" x14ac:dyDescent="0.25">
      <c r="A2" s="103"/>
      <c r="B2" s="103"/>
      <c r="C2" s="103"/>
      <c r="D2" s="103"/>
      <c r="E2" s="8" t="s">
        <v>32</v>
      </c>
      <c r="F2" s="9"/>
      <c r="G2" s="9"/>
      <c r="H2" s="9"/>
      <c r="I2" s="9"/>
      <c r="J2" s="9"/>
      <c r="K2" s="10"/>
    </row>
    <row r="3" spans="1:26" ht="18" customHeight="1" x14ac:dyDescent="0.25">
      <c r="A3" s="6"/>
      <c r="B3" s="6"/>
      <c r="C3" s="6"/>
      <c r="D3" s="6"/>
      <c r="E3" s="8" t="s">
        <v>33</v>
      </c>
      <c r="F3" s="9"/>
      <c r="G3" s="9"/>
      <c r="H3" s="9"/>
      <c r="I3" s="9"/>
      <c r="J3" s="9"/>
      <c r="K3" s="10"/>
    </row>
    <row r="4" spans="1:26" ht="18" customHeight="1" x14ac:dyDescent="0.25">
      <c r="A4" s="6"/>
      <c r="B4" s="6"/>
      <c r="C4" s="6"/>
      <c r="D4" s="6"/>
      <c r="E4" s="8" t="s">
        <v>149</v>
      </c>
      <c r="F4" s="9"/>
      <c r="G4" s="9"/>
      <c r="H4" s="9"/>
      <c r="I4" s="9"/>
      <c r="J4" s="9"/>
      <c r="K4" s="10"/>
    </row>
    <row r="5" spans="1:26" ht="18" x14ac:dyDescent="0.25">
      <c r="A5" s="6"/>
      <c r="B5" s="6"/>
      <c r="C5" s="6"/>
      <c r="D5" s="6"/>
      <c r="F5" s="7"/>
    </row>
    <row r="6" spans="1:26" ht="18" x14ac:dyDescent="0.25">
      <c r="A6" s="104"/>
      <c r="B6" s="104"/>
      <c r="C6" s="104"/>
      <c r="D6" s="104"/>
      <c r="E6" s="104"/>
      <c r="F6" s="7"/>
    </row>
    <row r="7" spans="1:26" s="95" customFormat="1" ht="21.75" customHeight="1" x14ac:dyDescent="0.25">
      <c r="A7" s="107" t="s">
        <v>453</v>
      </c>
      <c r="B7" s="107"/>
      <c r="C7" s="107"/>
      <c r="D7" s="107"/>
      <c r="E7" s="107"/>
      <c r="G7" s="96"/>
      <c r="H7" s="96"/>
      <c r="I7" s="96"/>
      <c r="K7" s="96"/>
      <c r="L7" s="96"/>
      <c r="M7" s="96"/>
      <c r="S7" s="96"/>
      <c r="T7" s="96"/>
      <c r="U7" s="96"/>
      <c r="V7" s="96"/>
    </row>
    <row r="8" spans="1:26" s="11" customFormat="1" ht="74.25" customHeight="1" x14ac:dyDescent="0.2">
      <c r="A8" s="21">
        <v>2</v>
      </c>
      <c r="B8" s="21" t="s">
        <v>4</v>
      </c>
      <c r="C8" s="21" t="s">
        <v>27</v>
      </c>
      <c r="D8" s="21" t="s">
        <v>34</v>
      </c>
      <c r="E8" s="21" t="s">
        <v>19</v>
      </c>
      <c r="F8" s="21" t="s">
        <v>20</v>
      </c>
      <c r="G8" s="21" t="s">
        <v>5</v>
      </c>
      <c r="H8" s="21" t="s">
        <v>6</v>
      </c>
      <c r="I8" s="21" t="s">
        <v>28</v>
      </c>
      <c r="J8" s="21" t="s">
        <v>7</v>
      </c>
      <c r="K8" s="21" t="s">
        <v>8</v>
      </c>
      <c r="L8" s="21" t="s">
        <v>9</v>
      </c>
      <c r="M8" s="21" t="s">
        <v>17</v>
      </c>
      <c r="N8" s="21" t="s">
        <v>21</v>
      </c>
      <c r="O8" s="21" t="s">
        <v>22</v>
      </c>
      <c r="P8" s="21" t="s">
        <v>14</v>
      </c>
      <c r="Q8" s="21" t="s">
        <v>15</v>
      </c>
      <c r="R8" s="21" t="s">
        <v>16</v>
      </c>
      <c r="S8" s="21" t="s">
        <v>30</v>
      </c>
      <c r="T8" s="21" t="s">
        <v>35</v>
      </c>
      <c r="U8" s="21" t="s">
        <v>18</v>
      </c>
      <c r="V8" s="21" t="s">
        <v>31</v>
      </c>
      <c r="W8" s="21" t="s">
        <v>10</v>
      </c>
      <c r="X8" s="21" t="s">
        <v>11</v>
      </c>
      <c r="Y8" s="21" t="s">
        <v>23</v>
      </c>
      <c r="Z8" s="21" t="s">
        <v>24</v>
      </c>
    </row>
    <row r="9" spans="1:26" s="54" customFormat="1" ht="24" customHeight="1" x14ac:dyDescent="0.2">
      <c r="A9" s="23">
        <v>16404</v>
      </c>
      <c r="B9" s="23">
        <v>15422</v>
      </c>
      <c r="C9" s="23" t="s">
        <v>187</v>
      </c>
      <c r="D9" s="37">
        <v>42488</v>
      </c>
      <c r="E9" s="38" t="s">
        <v>98</v>
      </c>
      <c r="F9" s="38" t="s">
        <v>100</v>
      </c>
      <c r="G9" s="23" t="s">
        <v>2</v>
      </c>
      <c r="H9" s="23" t="s">
        <v>3</v>
      </c>
      <c r="I9" s="23">
        <v>76140</v>
      </c>
      <c r="J9" s="23">
        <v>3</v>
      </c>
      <c r="K9" s="23" t="s">
        <v>29</v>
      </c>
      <c r="L9" s="23">
        <v>264</v>
      </c>
      <c r="M9" s="23" t="s">
        <v>0</v>
      </c>
      <c r="N9" s="39">
        <v>1306854</v>
      </c>
      <c r="O9" s="49">
        <v>1306854</v>
      </c>
      <c r="P9" s="38" t="s">
        <v>101</v>
      </c>
      <c r="Q9" s="38" t="s">
        <v>102</v>
      </c>
      <c r="R9" s="38" t="s">
        <v>103</v>
      </c>
      <c r="S9" s="37">
        <v>42388</v>
      </c>
      <c r="T9" s="37" t="s">
        <v>125</v>
      </c>
      <c r="U9" s="79">
        <v>27000000</v>
      </c>
      <c r="V9" s="23" t="s">
        <v>26</v>
      </c>
      <c r="W9" s="38" t="s">
        <v>104</v>
      </c>
      <c r="X9" s="38" t="s">
        <v>56</v>
      </c>
      <c r="Y9" s="38" t="s">
        <v>57</v>
      </c>
      <c r="Z9" s="56" t="s">
        <v>58</v>
      </c>
    </row>
    <row r="10" spans="1:26" s="54" customFormat="1" ht="24" customHeight="1" x14ac:dyDescent="0.2">
      <c r="A10" s="23">
        <v>16408</v>
      </c>
      <c r="B10" s="23"/>
      <c r="C10" s="23" t="s">
        <v>187</v>
      </c>
      <c r="D10" s="37">
        <v>42656</v>
      </c>
      <c r="E10" s="38" t="s">
        <v>143</v>
      </c>
      <c r="F10" s="38" t="s">
        <v>144</v>
      </c>
      <c r="G10" s="23" t="s">
        <v>2</v>
      </c>
      <c r="H10" s="23" t="s">
        <v>3</v>
      </c>
      <c r="I10" s="23">
        <v>76116</v>
      </c>
      <c r="J10" s="23">
        <v>3</v>
      </c>
      <c r="K10" s="23" t="s">
        <v>29</v>
      </c>
      <c r="L10" s="23">
        <v>324</v>
      </c>
      <c r="M10" s="23" t="s">
        <v>0</v>
      </c>
      <c r="N10" s="39">
        <v>1523342</v>
      </c>
      <c r="O10" s="49">
        <v>1522365</v>
      </c>
      <c r="P10" s="38" t="s">
        <v>60</v>
      </c>
      <c r="Q10" s="38" t="s">
        <v>59</v>
      </c>
      <c r="R10" s="38" t="s">
        <v>61</v>
      </c>
      <c r="S10" s="37">
        <v>42388</v>
      </c>
      <c r="T10" s="37" t="s">
        <v>125</v>
      </c>
      <c r="U10" s="79">
        <v>28000000</v>
      </c>
      <c r="V10" s="23" t="s">
        <v>26</v>
      </c>
      <c r="W10" s="38" t="s">
        <v>145</v>
      </c>
      <c r="X10" s="38" t="s">
        <v>48</v>
      </c>
      <c r="Y10" s="38" t="s">
        <v>49</v>
      </c>
      <c r="Z10" s="56" t="s">
        <v>50</v>
      </c>
    </row>
    <row r="11" spans="1:26" s="54" customFormat="1" ht="24" customHeight="1" x14ac:dyDescent="0.2">
      <c r="A11" s="23">
        <v>16409</v>
      </c>
      <c r="B11" s="23"/>
      <c r="C11" s="23" t="s">
        <v>187</v>
      </c>
      <c r="D11" s="37">
        <v>42565</v>
      </c>
      <c r="E11" s="38" t="s">
        <v>163</v>
      </c>
      <c r="F11" s="38" t="s">
        <v>166</v>
      </c>
      <c r="G11" s="23" t="s">
        <v>167</v>
      </c>
      <c r="H11" s="23" t="s">
        <v>3</v>
      </c>
      <c r="I11" s="23">
        <v>76114</v>
      </c>
      <c r="J11" s="23">
        <v>3</v>
      </c>
      <c r="K11" s="23" t="s">
        <v>29</v>
      </c>
      <c r="L11" s="23">
        <v>100</v>
      </c>
      <c r="M11" s="23" t="s">
        <v>0</v>
      </c>
      <c r="N11" s="39">
        <v>663144</v>
      </c>
      <c r="O11" s="49">
        <v>642725</v>
      </c>
      <c r="P11" s="38" t="s">
        <v>60</v>
      </c>
      <c r="Q11" s="38" t="s">
        <v>59</v>
      </c>
      <c r="R11" s="38" t="s">
        <v>61</v>
      </c>
      <c r="S11" s="37">
        <v>42585</v>
      </c>
      <c r="T11" s="37">
        <v>42735</v>
      </c>
      <c r="U11" s="79">
        <v>13000000</v>
      </c>
      <c r="V11" s="23">
        <v>3</v>
      </c>
      <c r="W11" s="38" t="s">
        <v>168</v>
      </c>
      <c r="X11" s="38" t="s">
        <v>56</v>
      </c>
      <c r="Y11" s="38" t="s">
        <v>57</v>
      </c>
      <c r="Z11" s="56" t="s">
        <v>58</v>
      </c>
    </row>
    <row r="12" spans="1:26" s="54" customFormat="1" ht="24" customHeight="1" x14ac:dyDescent="0.2">
      <c r="A12" s="23">
        <v>16410</v>
      </c>
      <c r="B12" s="23"/>
      <c r="C12" s="23" t="s">
        <v>187</v>
      </c>
      <c r="D12" s="37">
        <v>42537</v>
      </c>
      <c r="E12" s="38" t="s">
        <v>162</v>
      </c>
      <c r="F12" s="38" t="s">
        <v>166</v>
      </c>
      <c r="G12" s="23" t="s">
        <v>164</v>
      </c>
      <c r="H12" s="23" t="s">
        <v>3</v>
      </c>
      <c r="I12" s="23">
        <v>76114</v>
      </c>
      <c r="J12" s="23">
        <v>3</v>
      </c>
      <c r="K12" s="23" t="s">
        <v>29</v>
      </c>
      <c r="L12" s="23">
        <v>216</v>
      </c>
      <c r="M12" s="23" t="s">
        <v>165</v>
      </c>
      <c r="N12" s="39">
        <v>1136801</v>
      </c>
      <c r="O12" s="49">
        <v>1136801</v>
      </c>
      <c r="P12" s="38" t="s">
        <v>60</v>
      </c>
      <c r="Q12" s="38" t="s">
        <v>59</v>
      </c>
      <c r="R12" s="38" t="s">
        <v>61</v>
      </c>
      <c r="S12" s="37">
        <v>42431</v>
      </c>
      <c r="T12" s="37">
        <v>42581</v>
      </c>
      <c r="U12" s="79">
        <v>20000000</v>
      </c>
      <c r="V12" s="23">
        <v>3</v>
      </c>
      <c r="W12" s="38" t="s">
        <v>169</v>
      </c>
      <c r="X12" s="38" t="s">
        <v>56</v>
      </c>
      <c r="Y12" s="38" t="s">
        <v>57</v>
      </c>
      <c r="Z12" s="56" t="s">
        <v>58</v>
      </c>
    </row>
    <row r="13" spans="1:26" s="54" customFormat="1" ht="24" customHeight="1" x14ac:dyDescent="0.2">
      <c r="A13" s="23">
        <v>16439</v>
      </c>
      <c r="B13" s="23"/>
      <c r="C13" s="23" t="s">
        <v>187</v>
      </c>
      <c r="D13" s="37">
        <v>42684</v>
      </c>
      <c r="E13" s="38" t="s">
        <v>333</v>
      </c>
      <c r="F13" s="38" t="s">
        <v>335</v>
      </c>
      <c r="G13" s="23" t="s">
        <v>55</v>
      </c>
      <c r="H13" s="23" t="s">
        <v>55</v>
      </c>
      <c r="I13" s="23">
        <v>75216</v>
      </c>
      <c r="J13" s="23">
        <v>3</v>
      </c>
      <c r="K13" s="23" t="s">
        <v>1</v>
      </c>
      <c r="L13" s="23">
        <v>100</v>
      </c>
      <c r="M13" s="23" t="s">
        <v>0</v>
      </c>
      <c r="N13" s="39">
        <v>443147</v>
      </c>
      <c r="O13" s="49">
        <v>443147</v>
      </c>
      <c r="P13" s="38" t="s">
        <v>336</v>
      </c>
      <c r="Q13" s="38" t="s">
        <v>337</v>
      </c>
      <c r="R13" s="38" t="s">
        <v>338</v>
      </c>
      <c r="S13" s="37">
        <v>42607</v>
      </c>
      <c r="T13" s="37">
        <v>42757</v>
      </c>
      <c r="U13" s="79">
        <v>10650000</v>
      </c>
      <c r="V13" s="23">
        <v>3</v>
      </c>
      <c r="W13" s="38" t="s">
        <v>339</v>
      </c>
      <c r="X13" s="38" t="s">
        <v>92</v>
      </c>
      <c r="Y13" s="38" t="s">
        <v>340</v>
      </c>
      <c r="Z13" s="56" t="s">
        <v>94</v>
      </c>
    </row>
    <row r="14" spans="1:26" s="54" customFormat="1" ht="24" customHeight="1" x14ac:dyDescent="0.2">
      <c r="A14" s="23">
        <v>16440</v>
      </c>
      <c r="B14" s="23"/>
      <c r="C14" s="23" t="s">
        <v>187</v>
      </c>
      <c r="D14" s="37">
        <v>42684</v>
      </c>
      <c r="E14" s="38" t="s">
        <v>332</v>
      </c>
      <c r="F14" s="38" t="s">
        <v>334</v>
      </c>
      <c r="G14" s="23" t="s">
        <v>55</v>
      </c>
      <c r="H14" s="23" t="s">
        <v>55</v>
      </c>
      <c r="I14" s="23">
        <v>75216</v>
      </c>
      <c r="J14" s="23">
        <v>3</v>
      </c>
      <c r="K14" s="23" t="s">
        <v>1</v>
      </c>
      <c r="L14" s="23">
        <v>100</v>
      </c>
      <c r="M14" s="23" t="s">
        <v>0</v>
      </c>
      <c r="N14" s="39">
        <v>440601</v>
      </c>
      <c r="O14" s="49">
        <v>440601</v>
      </c>
      <c r="P14" s="38" t="s">
        <v>336</v>
      </c>
      <c r="Q14" s="38" t="s">
        <v>337</v>
      </c>
      <c r="R14" s="38" t="s">
        <v>338</v>
      </c>
      <c r="S14" s="37">
        <v>42607</v>
      </c>
      <c r="T14" s="37">
        <v>42757</v>
      </c>
      <c r="U14" s="79">
        <v>10650000</v>
      </c>
      <c r="V14" s="23">
        <v>3</v>
      </c>
      <c r="W14" s="38" t="s">
        <v>339</v>
      </c>
      <c r="X14" s="38" t="s">
        <v>92</v>
      </c>
      <c r="Y14" s="38" t="s">
        <v>340</v>
      </c>
      <c r="Z14" s="56" t="s">
        <v>94</v>
      </c>
    </row>
    <row r="15" spans="1:26" s="3" customFormat="1" ht="25.5" customHeight="1" x14ac:dyDescent="0.2">
      <c r="A15" s="27"/>
      <c r="B15" s="27"/>
      <c r="C15" s="27"/>
      <c r="D15" s="40"/>
      <c r="E15" s="41"/>
      <c r="F15" s="41"/>
      <c r="G15" s="27"/>
      <c r="H15" s="27"/>
      <c r="I15" s="27"/>
      <c r="J15" s="27"/>
      <c r="K15" s="42" t="s">
        <v>25</v>
      </c>
      <c r="L15" s="46">
        <f>SUM(L9:L14)</f>
        <v>1104</v>
      </c>
      <c r="M15" s="42" t="s">
        <v>40</v>
      </c>
      <c r="N15" s="43">
        <f>SUM(N9:N14)</f>
        <v>5513889</v>
      </c>
      <c r="O15" s="16">
        <f>SUM(O9:O14)</f>
        <v>5492493</v>
      </c>
      <c r="P15" s="41"/>
      <c r="Q15" s="41"/>
      <c r="R15" s="41"/>
      <c r="S15" s="40"/>
      <c r="T15" s="40"/>
      <c r="U15" s="92">
        <f>SUM(U9:U14)</f>
        <v>109300000</v>
      </c>
      <c r="V15" s="27"/>
      <c r="W15" s="41"/>
      <c r="X15" s="41"/>
      <c r="Y15" s="41"/>
      <c r="Z15" s="41"/>
    </row>
    <row r="16" spans="1:26" s="3" customFormat="1" ht="8.25" customHeight="1" x14ac:dyDescent="0.2">
      <c r="A16" s="27"/>
      <c r="B16" s="27"/>
      <c r="C16" s="27"/>
      <c r="D16" s="40"/>
      <c r="E16" s="41"/>
      <c r="F16" s="41"/>
      <c r="G16" s="27"/>
      <c r="H16" s="27"/>
      <c r="I16" s="27"/>
      <c r="J16" s="27"/>
      <c r="K16" s="27"/>
      <c r="L16" s="27"/>
      <c r="M16" s="27"/>
      <c r="N16" s="44"/>
      <c r="O16" s="45"/>
      <c r="P16" s="41"/>
      <c r="Q16" s="41"/>
      <c r="R16" s="41"/>
      <c r="S16" s="40"/>
      <c r="T16" s="40"/>
      <c r="U16" s="80"/>
      <c r="V16" s="27"/>
      <c r="W16" s="41"/>
      <c r="X16" s="41"/>
      <c r="Y16" s="41"/>
      <c r="Z16" s="41"/>
    </row>
    <row r="17" spans="1:26" s="54" customFormat="1" ht="24" customHeight="1" x14ac:dyDescent="0.2">
      <c r="A17" s="23">
        <v>16405</v>
      </c>
      <c r="B17" s="23">
        <v>15424</v>
      </c>
      <c r="C17" s="23" t="s">
        <v>187</v>
      </c>
      <c r="D17" s="37">
        <v>42425</v>
      </c>
      <c r="E17" s="38" t="s">
        <v>113</v>
      </c>
      <c r="F17" s="38" t="s">
        <v>118</v>
      </c>
      <c r="G17" s="23" t="s">
        <v>52</v>
      </c>
      <c r="H17" s="23" t="s">
        <v>53</v>
      </c>
      <c r="I17" s="23">
        <v>77003</v>
      </c>
      <c r="J17" s="23">
        <v>6</v>
      </c>
      <c r="K17" s="23" t="s">
        <v>29</v>
      </c>
      <c r="L17" s="23">
        <v>175</v>
      </c>
      <c r="M17" s="23" t="s">
        <v>115</v>
      </c>
      <c r="N17" s="39">
        <v>848593</v>
      </c>
      <c r="O17" s="49">
        <v>847339</v>
      </c>
      <c r="P17" s="38" t="s">
        <v>62</v>
      </c>
      <c r="Q17" s="38" t="s">
        <v>63</v>
      </c>
      <c r="R17" s="38" t="s">
        <v>64</v>
      </c>
      <c r="S17" s="37">
        <v>42321</v>
      </c>
      <c r="T17" s="37">
        <v>42471</v>
      </c>
      <c r="U17" s="79">
        <v>15000000</v>
      </c>
      <c r="V17" s="23">
        <v>3</v>
      </c>
      <c r="W17" s="38" t="s">
        <v>119</v>
      </c>
      <c r="X17" s="38" t="s">
        <v>116</v>
      </c>
      <c r="Y17" s="38" t="s">
        <v>117</v>
      </c>
      <c r="Z17" s="56" t="s">
        <v>120</v>
      </c>
    </row>
    <row r="18" spans="1:26" s="54" customFormat="1" ht="24" x14ac:dyDescent="0.2">
      <c r="A18" s="23">
        <v>16406</v>
      </c>
      <c r="B18" s="23">
        <v>15425</v>
      </c>
      <c r="C18" s="23" t="s">
        <v>187</v>
      </c>
      <c r="D18" s="37">
        <v>42551</v>
      </c>
      <c r="E18" s="38" t="s">
        <v>114</v>
      </c>
      <c r="F18" s="38" t="s">
        <v>121</v>
      </c>
      <c r="G18" s="23" t="s">
        <v>52</v>
      </c>
      <c r="H18" s="23" t="s">
        <v>53</v>
      </c>
      <c r="I18" s="23">
        <v>77051</v>
      </c>
      <c r="J18" s="23">
        <v>6</v>
      </c>
      <c r="K18" s="23" t="s">
        <v>29</v>
      </c>
      <c r="L18" s="23">
        <v>187</v>
      </c>
      <c r="M18" s="23" t="s">
        <v>115</v>
      </c>
      <c r="N18" s="39">
        <v>1037535</v>
      </c>
      <c r="O18" s="49">
        <v>1037535</v>
      </c>
      <c r="P18" s="38" t="s">
        <v>62</v>
      </c>
      <c r="Q18" s="38" t="s">
        <v>63</v>
      </c>
      <c r="R18" s="38" t="s">
        <v>64</v>
      </c>
      <c r="S18" s="37">
        <v>42019</v>
      </c>
      <c r="T18" s="37" t="s">
        <v>51</v>
      </c>
      <c r="U18" s="79">
        <v>20000000</v>
      </c>
      <c r="V18" s="23" t="s">
        <v>26</v>
      </c>
      <c r="W18" s="38" t="s">
        <v>122</v>
      </c>
      <c r="X18" s="38" t="s">
        <v>116</v>
      </c>
      <c r="Y18" s="38" t="s">
        <v>117</v>
      </c>
      <c r="Z18" s="56" t="s">
        <v>120</v>
      </c>
    </row>
    <row r="19" spans="1:26" s="54" customFormat="1" ht="24" customHeight="1" x14ac:dyDescent="0.2">
      <c r="A19" s="23">
        <v>16429</v>
      </c>
      <c r="B19" s="23"/>
      <c r="C19" s="23" t="s">
        <v>187</v>
      </c>
      <c r="D19" s="37">
        <v>42719</v>
      </c>
      <c r="E19" s="38" t="s">
        <v>207</v>
      </c>
      <c r="F19" s="38" t="s">
        <v>229</v>
      </c>
      <c r="G19" s="23" t="s">
        <v>52</v>
      </c>
      <c r="H19" s="23" t="s">
        <v>53</v>
      </c>
      <c r="I19" s="23">
        <v>77048</v>
      </c>
      <c r="J19" s="23">
        <v>6</v>
      </c>
      <c r="K19" s="23" t="s">
        <v>29</v>
      </c>
      <c r="L19" s="23">
        <v>192</v>
      </c>
      <c r="M19" s="23" t="s">
        <v>0</v>
      </c>
      <c r="N19" s="39">
        <v>1102799</v>
      </c>
      <c r="O19" s="49">
        <v>1102799</v>
      </c>
      <c r="P19" s="38" t="s">
        <v>62</v>
      </c>
      <c r="Q19" s="38" t="s">
        <v>63</v>
      </c>
      <c r="R19" s="38" t="s">
        <v>64</v>
      </c>
      <c r="S19" s="37">
        <v>42689</v>
      </c>
      <c r="T19" s="37">
        <v>42474</v>
      </c>
      <c r="U19" s="79">
        <v>20000000</v>
      </c>
      <c r="V19" s="23">
        <v>3</v>
      </c>
      <c r="W19" s="38" t="s">
        <v>230</v>
      </c>
      <c r="X19" s="38" t="s">
        <v>56</v>
      </c>
      <c r="Y19" s="38" t="s">
        <v>57</v>
      </c>
      <c r="Z19" s="56" t="s">
        <v>58</v>
      </c>
    </row>
    <row r="20" spans="1:26" s="54" customFormat="1" ht="24" x14ac:dyDescent="0.2">
      <c r="A20" s="23">
        <v>16442</v>
      </c>
      <c r="B20" s="23"/>
      <c r="C20" s="23" t="s">
        <v>187</v>
      </c>
      <c r="D20" s="37">
        <v>42719</v>
      </c>
      <c r="E20" s="38" t="s">
        <v>322</v>
      </c>
      <c r="F20" s="38" t="s">
        <v>323</v>
      </c>
      <c r="G20" s="23" t="s">
        <v>52</v>
      </c>
      <c r="H20" s="23" t="s">
        <v>53</v>
      </c>
      <c r="I20" s="23">
        <v>77057</v>
      </c>
      <c r="J20" s="23">
        <v>6</v>
      </c>
      <c r="K20" s="23" t="s">
        <v>29</v>
      </c>
      <c r="L20" s="23">
        <v>154</v>
      </c>
      <c r="M20" s="23" t="s">
        <v>0</v>
      </c>
      <c r="N20" s="39">
        <v>1275016</v>
      </c>
      <c r="O20" s="49">
        <v>1223581</v>
      </c>
      <c r="P20" s="38" t="s">
        <v>324</v>
      </c>
      <c r="Q20" s="38" t="s">
        <v>325</v>
      </c>
      <c r="R20" s="38" t="s">
        <v>326</v>
      </c>
      <c r="S20" s="37">
        <v>42020</v>
      </c>
      <c r="T20" s="37">
        <v>43100</v>
      </c>
      <c r="U20" s="79">
        <v>24300000</v>
      </c>
      <c r="V20" s="23" t="s">
        <v>26</v>
      </c>
      <c r="W20" s="38" t="s">
        <v>327</v>
      </c>
      <c r="X20" s="38" t="s">
        <v>325</v>
      </c>
      <c r="Y20" s="38" t="s">
        <v>326</v>
      </c>
      <c r="Z20" s="56" t="s">
        <v>328</v>
      </c>
    </row>
    <row r="21" spans="1:26" s="3" customFormat="1" ht="25.5" customHeight="1" x14ac:dyDescent="0.2">
      <c r="A21" s="27"/>
      <c r="B21" s="27"/>
      <c r="C21" s="27"/>
      <c r="D21" s="40"/>
      <c r="E21" s="41"/>
      <c r="F21" s="41"/>
      <c r="G21" s="27"/>
      <c r="H21" s="27"/>
      <c r="I21" s="27"/>
      <c r="J21" s="27"/>
      <c r="K21" s="42" t="s">
        <v>25</v>
      </c>
      <c r="L21" s="46">
        <f>SUM(L17:L20)</f>
        <v>708</v>
      </c>
      <c r="M21" s="42" t="s">
        <v>40</v>
      </c>
      <c r="N21" s="43">
        <f>SUM(N17:N20)</f>
        <v>4263943</v>
      </c>
      <c r="O21" s="16">
        <f>SUM(O17:O20)</f>
        <v>4211254</v>
      </c>
      <c r="P21" s="41"/>
      <c r="Q21" s="41"/>
      <c r="R21" s="41"/>
      <c r="S21" s="40"/>
      <c r="T21" s="40"/>
      <c r="U21" s="92">
        <f>SUM(U17:U20)</f>
        <v>79300000</v>
      </c>
      <c r="V21" s="27"/>
      <c r="W21" s="41"/>
      <c r="X21" s="41"/>
      <c r="Y21" s="41"/>
      <c r="Z21" s="41"/>
    </row>
    <row r="22" spans="1:26" s="3" customFormat="1" ht="8.25" customHeight="1" x14ac:dyDescent="0.2">
      <c r="A22" s="27"/>
      <c r="B22" s="27"/>
      <c r="C22" s="27"/>
      <c r="D22" s="40"/>
      <c r="E22" s="41"/>
      <c r="F22" s="41"/>
      <c r="G22" s="27"/>
      <c r="H22" s="27"/>
      <c r="I22" s="27"/>
      <c r="J22" s="27"/>
      <c r="K22" s="42"/>
      <c r="L22" s="46"/>
      <c r="M22" s="42"/>
      <c r="N22" s="43"/>
      <c r="O22" s="16"/>
      <c r="P22" s="41"/>
      <c r="Q22" s="41"/>
      <c r="R22" s="41"/>
      <c r="S22" s="40"/>
      <c r="T22" s="40"/>
      <c r="U22" s="80"/>
      <c r="V22" s="27"/>
      <c r="W22" s="41"/>
      <c r="X22" s="41"/>
      <c r="Y22" s="41"/>
      <c r="Z22" s="41"/>
    </row>
    <row r="23" spans="1:26" s="54" customFormat="1" ht="25.5" customHeight="1" x14ac:dyDescent="0.2">
      <c r="A23" s="23">
        <v>16415</v>
      </c>
      <c r="B23" s="23"/>
      <c r="C23" s="23" t="s">
        <v>187</v>
      </c>
      <c r="D23" s="37">
        <v>42565</v>
      </c>
      <c r="E23" s="38" t="s">
        <v>201</v>
      </c>
      <c r="F23" s="38" t="s">
        <v>231</v>
      </c>
      <c r="G23" s="23" t="s">
        <v>153</v>
      </c>
      <c r="H23" s="23" t="s">
        <v>154</v>
      </c>
      <c r="I23" s="23">
        <v>78745</v>
      </c>
      <c r="J23" s="23">
        <v>7</v>
      </c>
      <c r="K23" s="23" t="s">
        <v>29</v>
      </c>
      <c r="L23" s="55">
        <v>140</v>
      </c>
      <c r="M23" s="23" t="s">
        <v>0</v>
      </c>
      <c r="N23" s="39">
        <v>781526</v>
      </c>
      <c r="O23" s="49">
        <v>781526</v>
      </c>
      <c r="P23" s="38" t="s">
        <v>232</v>
      </c>
      <c r="Q23" s="38" t="s">
        <v>233</v>
      </c>
      <c r="R23" s="38" t="s">
        <v>234</v>
      </c>
      <c r="S23" s="37">
        <v>42391</v>
      </c>
      <c r="T23" s="37" t="s">
        <v>125</v>
      </c>
      <c r="U23" s="79">
        <v>19000000</v>
      </c>
      <c r="V23" s="23" t="s">
        <v>26</v>
      </c>
      <c r="W23" s="38" t="s">
        <v>235</v>
      </c>
      <c r="X23" s="38" t="s">
        <v>236</v>
      </c>
      <c r="Y23" s="38" t="s">
        <v>237</v>
      </c>
      <c r="Z23" s="56" t="s">
        <v>238</v>
      </c>
    </row>
    <row r="24" spans="1:26" s="54" customFormat="1" ht="25.5" customHeight="1" x14ac:dyDescent="0.2">
      <c r="A24" s="23">
        <v>16416</v>
      </c>
      <c r="B24" s="23"/>
      <c r="C24" s="23" t="s">
        <v>187</v>
      </c>
      <c r="D24" s="37">
        <v>42565</v>
      </c>
      <c r="E24" s="38" t="s">
        <v>202</v>
      </c>
      <c r="F24" s="38" t="s">
        <v>239</v>
      </c>
      <c r="G24" s="23" t="s">
        <v>240</v>
      </c>
      <c r="H24" s="23" t="s">
        <v>241</v>
      </c>
      <c r="I24" s="23">
        <v>78640</v>
      </c>
      <c r="J24" s="23">
        <v>7</v>
      </c>
      <c r="K24" s="23" t="s">
        <v>29</v>
      </c>
      <c r="L24" s="55">
        <v>216</v>
      </c>
      <c r="M24" s="23" t="s">
        <v>0</v>
      </c>
      <c r="N24" s="39">
        <v>1091967</v>
      </c>
      <c r="O24" s="39">
        <v>1091967</v>
      </c>
      <c r="P24" s="38" t="s">
        <v>243</v>
      </c>
      <c r="Q24" s="38" t="s">
        <v>244</v>
      </c>
      <c r="R24" s="38" t="s">
        <v>245</v>
      </c>
      <c r="S24" s="37">
        <v>42384</v>
      </c>
      <c r="T24" s="37" t="s">
        <v>125</v>
      </c>
      <c r="U24" s="79">
        <v>30000000</v>
      </c>
      <c r="V24" s="23" t="s">
        <v>26</v>
      </c>
      <c r="W24" s="38" t="s">
        <v>242</v>
      </c>
      <c r="X24" s="38" t="s">
        <v>236</v>
      </c>
      <c r="Y24" s="38" t="s">
        <v>237</v>
      </c>
      <c r="Z24" s="56" t="s">
        <v>238</v>
      </c>
    </row>
    <row r="25" spans="1:26" s="54" customFormat="1" ht="25.5" customHeight="1" x14ac:dyDescent="0.2">
      <c r="A25" s="23">
        <v>16418</v>
      </c>
      <c r="B25" s="23"/>
      <c r="C25" s="23" t="s">
        <v>187</v>
      </c>
      <c r="D25" s="37">
        <v>42656</v>
      </c>
      <c r="E25" s="38" t="s">
        <v>246</v>
      </c>
      <c r="F25" s="38" t="s">
        <v>247</v>
      </c>
      <c r="G25" s="23" t="s">
        <v>153</v>
      </c>
      <c r="H25" s="23" t="s">
        <v>154</v>
      </c>
      <c r="I25" s="23">
        <v>78753</v>
      </c>
      <c r="J25" s="23">
        <v>7</v>
      </c>
      <c r="K25" s="23" t="s">
        <v>1</v>
      </c>
      <c r="L25" s="55">
        <v>94</v>
      </c>
      <c r="M25" s="23" t="s">
        <v>0</v>
      </c>
      <c r="N25" s="39">
        <v>491236</v>
      </c>
      <c r="O25" s="49">
        <v>468639</v>
      </c>
      <c r="P25" s="38" t="s">
        <v>248</v>
      </c>
      <c r="Q25" s="38" t="s">
        <v>249</v>
      </c>
      <c r="R25" s="38" t="s">
        <v>250</v>
      </c>
      <c r="S25" s="37">
        <v>42548</v>
      </c>
      <c r="T25" s="37">
        <v>42698</v>
      </c>
      <c r="U25" s="79">
        <v>11000000</v>
      </c>
      <c r="V25" s="23">
        <v>3</v>
      </c>
      <c r="W25" s="38" t="s">
        <v>251</v>
      </c>
      <c r="X25" s="38" t="s">
        <v>249</v>
      </c>
      <c r="Y25" s="38" t="s">
        <v>250</v>
      </c>
      <c r="Z25" s="56" t="s">
        <v>252</v>
      </c>
    </row>
    <row r="26" spans="1:26" s="54" customFormat="1" ht="25.5" customHeight="1" x14ac:dyDescent="0.2">
      <c r="A26" s="23">
        <v>16419</v>
      </c>
      <c r="B26" s="23"/>
      <c r="C26" s="23" t="s">
        <v>187</v>
      </c>
      <c r="D26" s="37">
        <v>42656</v>
      </c>
      <c r="E26" s="38" t="s">
        <v>253</v>
      </c>
      <c r="F26" s="38" t="s">
        <v>254</v>
      </c>
      <c r="G26" s="23" t="s">
        <v>153</v>
      </c>
      <c r="H26" s="23" t="s">
        <v>154</v>
      </c>
      <c r="I26" s="23">
        <v>78704</v>
      </c>
      <c r="J26" s="23">
        <v>7</v>
      </c>
      <c r="K26" s="23" t="s">
        <v>1</v>
      </c>
      <c r="L26" s="55">
        <v>33</v>
      </c>
      <c r="M26" s="23" t="s">
        <v>0</v>
      </c>
      <c r="N26" s="39">
        <v>188914</v>
      </c>
      <c r="O26" s="49">
        <v>173278</v>
      </c>
      <c r="P26" s="38" t="s">
        <v>248</v>
      </c>
      <c r="Q26" s="38" t="s">
        <v>249</v>
      </c>
      <c r="R26" s="38" t="s">
        <v>250</v>
      </c>
      <c r="S26" s="37">
        <v>42548</v>
      </c>
      <c r="T26" s="37">
        <v>42698</v>
      </c>
      <c r="U26" s="79">
        <v>5000000</v>
      </c>
      <c r="V26" s="23">
        <v>3</v>
      </c>
      <c r="W26" s="38" t="s">
        <v>251</v>
      </c>
      <c r="X26" s="38" t="s">
        <v>249</v>
      </c>
      <c r="Y26" s="38" t="s">
        <v>250</v>
      </c>
      <c r="Z26" s="56" t="s">
        <v>252</v>
      </c>
    </row>
    <row r="27" spans="1:26" s="54" customFormat="1" ht="25.5" customHeight="1" x14ac:dyDescent="0.2">
      <c r="A27" s="23">
        <v>16420</v>
      </c>
      <c r="B27" s="23"/>
      <c r="C27" s="23" t="s">
        <v>187</v>
      </c>
      <c r="D27" s="37">
        <v>42656</v>
      </c>
      <c r="E27" s="38" t="s">
        <v>255</v>
      </c>
      <c r="F27" s="38" t="s">
        <v>256</v>
      </c>
      <c r="G27" s="23" t="s">
        <v>153</v>
      </c>
      <c r="H27" s="23" t="s">
        <v>154</v>
      </c>
      <c r="I27" s="23">
        <v>78756</v>
      </c>
      <c r="J27" s="23">
        <v>7</v>
      </c>
      <c r="K27" s="23" t="s">
        <v>1</v>
      </c>
      <c r="L27" s="55">
        <v>130</v>
      </c>
      <c r="M27" s="23" t="s">
        <v>129</v>
      </c>
      <c r="N27" s="39">
        <v>613502</v>
      </c>
      <c r="O27" s="49">
        <v>557030</v>
      </c>
      <c r="P27" s="38" t="s">
        <v>248</v>
      </c>
      <c r="Q27" s="38" t="s">
        <v>249</v>
      </c>
      <c r="R27" s="38" t="s">
        <v>250</v>
      </c>
      <c r="S27" s="37">
        <v>42548</v>
      </c>
      <c r="T27" s="37">
        <v>42698</v>
      </c>
      <c r="U27" s="79">
        <v>12000000</v>
      </c>
      <c r="V27" s="23">
        <v>3</v>
      </c>
      <c r="W27" s="38" t="s">
        <v>251</v>
      </c>
      <c r="X27" s="38" t="s">
        <v>249</v>
      </c>
      <c r="Y27" s="38" t="s">
        <v>250</v>
      </c>
      <c r="Z27" s="56" t="s">
        <v>252</v>
      </c>
    </row>
    <row r="28" spans="1:26" s="54" customFormat="1" ht="25.5" customHeight="1" x14ac:dyDescent="0.2">
      <c r="A28" s="23">
        <v>16421</v>
      </c>
      <c r="B28" s="23"/>
      <c r="C28" s="23" t="s">
        <v>187</v>
      </c>
      <c r="D28" s="37">
        <v>42656</v>
      </c>
      <c r="E28" s="38" t="s">
        <v>257</v>
      </c>
      <c r="F28" s="38" t="s">
        <v>258</v>
      </c>
      <c r="G28" s="23" t="s">
        <v>153</v>
      </c>
      <c r="H28" s="23" t="s">
        <v>154</v>
      </c>
      <c r="I28" s="23">
        <v>78758</v>
      </c>
      <c r="J28" s="23">
        <v>7</v>
      </c>
      <c r="K28" s="23" t="s">
        <v>1</v>
      </c>
      <c r="L28" s="55">
        <v>50</v>
      </c>
      <c r="M28" s="23" t="s">
        <v>0</v>
      </c>
      <c r="N28" s="39">
        <v>303313</v>
      </c>
      <c r="O28" s="49">
        <v>300144</v>
      </c>
      <c r="P28" s="38" t="s">
        <v>248</v>
      </c>
      <c r="Q28" s="38" t="s">
        <v>249</v>
      </c>
      <c r="R28" s="38" t="s">
        <v>250</v>
      </c>
      <c r="S28" s="37">
        <v>42548</v>
      </c>
      <c r="T28" s="37">
        <v>42698</v>
      </c>
      <c r="U28" s="79">
        <v>7000000</v>
      </c>
      <c r="V28" s="23">
        <v>3</v>
      </c>
      <c r="W28" s="38" t="s">
        <v>251</v>
      </c>
      <c r="X28" s="38" t="s">
        <v>249</v>
      </c>
      <c r="Y28" s="38" t="s">
        <v>250</v>
      </c>
      <c r="Z28" s="56" t="s">
        <v>252</v>
      </c>
    </row>
    <row r="29" spans="1:26" s="54" customFormat="1" ht="25.5" customHeight="1" x14ac:dyDescent="0.2">
      <c r="A29" s="23">
        <v>16422</v>
      </c>
      <c r="B29" s="23"/>
      <c r="C29" s="23" t="s">
        <v>187</v>
      </c>
      <c r="D29" s="37">
        <v>42656</v>
      </c>
      <c r="E29" s="38" t="s">
        <v>259</v>
      </c>
      <c r="F29" s="38" t="s">
        <v>260</v>
      </c>
      <c r="G29" s="23" t="s">
        <v>153</v>
      </c>
      <c r="H29" s="23" t="s">
        <v>154</v>
      </c>
      <c r="I29" s="23">
        <v>78745</v>
      </c>
      <c r="J29" s="23">
        <v>7</v>
      </c>
      <c r="K29" s="23" t="s">
        <v>1</v>
      </c>
      <c r="L29" s="55">
        <v>50</v>
      </c>
      <c r="M29" s="23" t="s">
        <v>0</v>
      </c>
      <c r="N29" s="39">
        <v>262077</v>
      </c>
      <c r="O29" s="49">
        <v>187293</v>
      </c>
      <c r="P29" s="38" t="s">
        <v>248</v>
      </c>
      <c r="Q29" s="38" t="s">
        <v>249</v>
      </c>
      <c r="R29" s="38" t="s">
        <v>250</v>
      </c>
      <c r="S29" s="37">
        <v>42548</v>
      </c>
      <c r="T29" s="37">
        <v>42698</v>
      </c>
      <c r="U29" s="79">
        <v>7000000</v>
      </c>
      <c r="V29" s="23">
        <v>3</v>
      </c>
      <c r="W29" s="38" t="s">
        <v>251</v>
      </c>
      <c r="X29" s="38" t="s">
        <v>249</v>
      </c>
      <c r="Y29" s="38" t="s">
        <v>250</v>
      </c>
      <c r="Z29" s="56" t="s">
        <v>252</v>
      </c>
    </row>
    <row r="30" spans="1:26" s="54" customFormat="1" ht="25.5" customHeight="1" x14ac:dyDescent="0.2">
      <c r="A30" s="23">
        <v>16432</v>
      </c>
      <c r="B30" s="23"/>
      <c r="C30" s="23" t="s">
        <v>187</v>
      </c>
      <c r="D30" s="37">
        <v>42656</v>
      </c>
      <c r="E30" s="38" t="s">
        <v>292</v>
      </c>
      <c r="F30" s="38" t="s">
        <v>312</v>
      </c>
      <c r="G30" s="23" t="s">
        <v>297</v>
      </c>
      <c r="H30" s="23" t="s">
        <v>298</v>
      </c>
      <c r="I30" s="23">
        <v>78626</v>
      </c>
      <c r="J30" s="23">
        <v>7</v>
      </c>
      <c r="K30" s="23" t="s">
        <v>1</v>
      </c>
      <c r="L30" s="55">
        <v>192</v>
      </c>
      <c r="M30" s="23" t="s">
        <v>0</v>
      </c>
      <c r="N30" s="39">
        <v>693260</v>
      </c>
      <c r="O30" s="49">
        <v>693260</v>
      </c>
      <c r="P30" s="38" t="s">
        <v>243</v>
      </c>
      <c r="Q30" s="38" t="s">
        <v>244</v>
      </c>
      <c r="R30" s="38" t="s">
        <v>245</v>
      </c>
      <c r="S30" s="37">
        <v>42689</v>
      </c>
      <c r="T30" s="37" t="s">
        <v>405</v>
      </c>
      <c r="U30" s="79">
        <v>20000000</v>
      </c>
      <c r="V30" s="23">
        <v>3</v>
      </c>
      <c r="W30" s="38" t="s">
        <v>296</v>
      </c>
      <c r="X30" s="38" t="s">
        <v>293</v>
      </c>
      <c r="Y30" s="38" t="s">
        <v>294</v>
      </c>
      <c r="Z30" s="56" t="s">
        <v>295</v>
      </c>
    </row>
    <row r="31" spans="1:26" s="54" customFormat="1" ht="25.5" customHeight="1" x14ac:dyDescent="0.2">
      <c r="A31" s="23">
        <v>16434</v>
      </c>
      <c r="B31" s="23"/>
      <c r="C31" s="23" t="s">
        <v>187</v>
      </c>
      <c r="D31" s="37">
        <v>42656</v>
      </c>
      <c r="E31" s="38" t="s">
        <v>305</v>
      </c>
      <c r="F31" s="38" t="s">
        <v>306</v>
      </c>
      <c r="G31" s="23" t="s">
        <v>153</v>
      </c>
      <c r="H31" s="23" t="s">
        <v>154</v>
      </c>
      <c r="I31" s="23">
        <v>78721</v>
      </c>
      <c r="J31" s="23">
        <v>7</v>
      </c>
      <c r="K31" s="23" t="s">
        <v>29</v>
      </c>
      <c r="L31" s="55">
        <v>182</v>
      </c>
      <c r="M31" s="23" t="s">
        <v>0</v>
      </c>
      <c r="N31" s="39">
        <v>1084737</v>
      </c>
      <c r="O31" s="49">
        <v>1055426</v>
      </c>
      <c r="P31" s="38" t="s">
        <v>248</v>
      </c>
      <c r="Q31" s="38" t="s">
        <v>249</v>
      </c>
      <c r="R31" s="38" t="s">
        <v>250</v>
      </c>
      <c r="S31" s="37">
        <v>42601</v>
      </c>
      <c r="T31" s="37">
        <v>42751</v>
      </c>
      <c r="U31" s="94">
        <v>25000000</v>
      </c>
      <c r="V31" s="23">
        <v>3</v>
      </c>
      <c r="W31" s="38" t="s">
        <v>318</v>
      </c>
      <c r="X31" s="38" t="s">
        <v>319</v>
      </c>
      <c r="Y31" s="38" t="s">
        <v>320</v>
      </c>
      <c r="Z31" s="56" t="s">
        <v>321</v>
      </c>
    </row>
    <row r="32" spans="1:26" s="54" customFormat="1" ht="25.5" customHeight="1" x14ac:dyDescent="0.2">
      <c r="A32" s="23">
        <v>16443</v>
      </c>
      <c r="B32" s="23"/>
      <c r="C32" s="23" t="s">
        <v>187</v>
      </c>
      <c r="D32" s="37">
        <v>42684</v>
      </c>
      <c r="E32" s="38" t="s">
        <v>329</v>
      </c>
      <c r="F32" s="38" t="s">
        <v>330</v>
      </c>
      <c r="G32" s="23" t="s">
        <v>153</v>
      </c>
      <c r="H32" s="23" t="s">
        <v>154</v>
      </c>
      <c r="I32" s="23">
        <v>78753</v>
      </c>
      <c r="J32" s="23">
        <v>7</v>
      </c>
      <c r="K32" s="23" t="s">
        <v>29</v>
      </c>
      <c r="L32" s="55">
        <v>172</v>
      </c>
      <c r="M32" s="23" t="s">
        <v>165</v>
      </c>
      <c r="N32" s="39">
        <v>985326</v>
      </c>
      <c r="O32" s="49">
        <v>985326</v>
      </c>
      <c r="P32" s="38" t="s">
        <v>155</v>
      </c>
      <c r="Q32" s="38" t="s">
        <v>156</v>
      </c>
      <c r="R32" s="38" t="s">
        <v>157</v>
      </c>
      <c r="S32" s="37">
        <v>42635</v>
      </c>
      <c r="T32" s="37">
        <v>42785</v>
      </c>
      <c r="U32" s="94">
        <v>20000000</v>
      </c>
      <c r="V32" s="23">
        <v>3</v>
      </c>
      <c r="W32" s="38" t="s">
        <v>331</v>
      </c>
      <c r="X32" s="38" t="s">
        <v>56</v>
      </c>
      <c r="Y32" s="38" t="s">
        <v>57</v>
      </c>
      <c r="Z32" s="56" t="s">
        <v>58</v>
      </c>
    </row>
    <row r="33" spans="1:26" s="54" customFormat="1" ht="25.5" customHeight="1" x14ac:dyDescent="0.2">
      <c r="A33" s="27"/>
      <c r="B33" s="27"/>
      <c r="C33" s="27"/>
      <c r="D33" s="40"/>
      <c r="E33" s="41"/>
      <c r="F33" s="41"/>
      <c r="G33" s="27"/>
      <c r="H33" s="27"/>
      <c r="I33" s="27"/>
      <c r="J33" s="27"/>
      <c r="K33" s="42" t="s">
        <v>25</v>
      </c>
      <c r="L33" s="46">
        <f>SUM(L23:L32)</f>
        <v>1259</v>
      </c>
      <c r="M33" s="42" t="s">
        <v>40</v>
      </c>
      <c r="N33" s="43">
        <f>SUM(N23:N32)</f>
        <v>6495858</v>
      </c>
      <c r="O33" s="16">
        <f>SUM(O23:O32)</f>
        <v>6293889</v>
      </c>
      <c r="P33" s="41"/>
      <c r="Q33" s="41"/>
      <c r="R33" s="41"/>
      <c r="S33" s="40"/>
      <c r="T33" s="40"/>
      <c r="U33" s="92">
        <f>SUM(U23:U32)</f>
        <v>156000000</v>
      </c>
      <c r="V33" s="27"/>
      <c r="W33" s="41"/>
      <c r="X33" s="41"/>
      <c r="Y33" s="41"/>
      <c r="Z33" s="41"/>
    </row>
    <row r="34" spans="1:26" s="3" customFormat="1" ht="25.5" customHeight="1" x14ac:dyDescent="0.2">
      <c r="A34" s="27"/>
      <c r="B34" s="27"/>
      <c r="C34" s="27"/>
      <c r="D34" s="40"/>
      <c r="E34" s="41"/>
      <c r="F34" s="41"/>
      <c r="G34" s="27"/>
      <c r="H34" s="27"/>
      <c r="I34" s="27"/>
      <c r="J34" s="27"/>
      <c r="K34" s="42"/>
      <c r="L34" s="46"/>
      <c r="M34" s="42"/>
      <c r="N34" s="43"/>
      <c r="O34" s="16"/>
      <c r="P34" s="41"/>
      <c r="Q34" s="41"/>
      <c r="R34" s="41"/>
      <c r="S34" s="40"/>
      <c r="T34" s="40"/>
      <c r="U34" s="80"/>
      <c r="V34" s="27"/>
      <c r="W34" s="41"/>
      <c r="X34" s="41"/>
      <c r="Y34" s="41"/>
      <c r="Z34" s="41"/>
    </row>
    <row r="35" spans="1:26" s="3" customFormat="1" ht="24" x14ac:dyDescent="0.2">
      <c r="A35" s="23">
        <v>16431</v>
      </c>
      <c r="B35" s="23"/>
      <c r="C35" s="23" t="s">
        <v>187</v>
      </c>
      <c r="D35" s="37">
        <v>42656</v>
      </c>
      <c r="E35" s="38" t="s">
        <v>281</v>
      </c>
      <c r="F35" s="38" t="s">
        <v>282</v>
      </c>
      <c r="G35" s="23" t="s">
        <v>283</v>
      </c>
      <c r="H35" s="23" t="s">
        <v>284</v>
      </c>
      <c r="I35" s="23">
        <v>77833</v>
      </c>
      <c r="J35" s="23">
        <v>8</v>
      </c>
      <c r="K35" s="23" t="s">
        <v>1</v>
      </c>
      <c r="L35" s="55">
        <v>66</v>
      </c>
      <c r="M35" s="23" t="s">
        <v>0</v>
      </c>
      <c r="N35" s="39">
        <v>237607</v>
      </c>
      <c r="O35" s="49">
        <v>237607</v>
      </c>
      <c r="P35" s="38" t="s">
        <v>285</v>
      </c>
      <c r="Q35" s="38" t="s">
        <v>286</v>
      </c>
      <c r="R35" s="38" t="s">
        <v>287</v>
      </c>
      <c r="S35" s="37">
        <v>42608</v>
      </c>
      <c r="T35" s="37">
        <v>42758</v>
      </c>
      <c r="U35" s="79">
        <v>6000000</v>
      </c>
      <c r="V35" s="23">
        <v>3</v>
      </c>
      <c r="W35" s="38" t="s">
        <v>288</v>
      </c>
      <c r="X35" s="38" t="s">
        <v>289</v>
      </c>
      <c r="Y35" s="38" t="s">
        <v>290</v>
      </c>
      <c r="Z35" s="56" t="s">
        <v>291</v>
      </c>
    </row>
    <row r="36" spans="1:26" s="54" customFormat="1" ht="25.5" customHeight="1" x14ac:dyDescent="0.2">
      <c r="A36" s="27"/>
      <c r="B36" s="27"/>
      <c r="C36" s="27"/>
      <c r="D36" s="40"/>
      <c r="E36" s="41"/>
      <c r="F36" s="41"/>
      <c r="G36" s="27"/>
      <c r="H36" s="27"/>
      <c r="I36" s="27"/>
      <c r="J36" s="27"/>
      <c r="K36" s="42" t="s">
        <v>25</v>
      </c>
      <c r="L36" s="46">
        <f>SUM(L35)</f>
        <v>66</v>
      </c>
      <c r="M36" s="42" t="s">
        <v>40</v>
      </c>
      <c r="N36" s="43">
        <f>SUM(N35)</f>
        <v>237607</v>
      </c>
      <c r="O36" s="16">
        <f>SUM(O35)</f>
        <v>237607</v>
      </c>
      <c r="P36" s="41"/>
      <c r="Q36" s="41"/>
      <c r="R36" s="41"/>
      <c r="S36" s="40"/>
      <c r="T36" s="40"/>
      <c r="U36" s="92">
        <f>SUM(U35)</f>
        <v>6000000</v>
      </c>
      <c r="V36" s="27"/>
      <c r="W36" s="41"/>
      <c r="X36" s="41"/>
      <c r="Y36" s="41"/>
      <c r="Z36" s="41"/>
    </row>
    <row r="37" spans="1:26" s="54" customFormat="1" ht="18.75" customHeight="1" x14ac:dyDescent="0.2">
      <c r="A37" s="27"/>
      <c r="B37" s="27"/>
      <c r="C37" s="27"/>
      <c r="D37" s="40"/>
      <c r="E37" s="41"/>
      <c r="F37" s="41"/>
      <c r="G37" s="27"/>
      <c r="H37" s="27"/>
      <c r="I37" s="27"/>
      <c r="J37" s="27"/>
      <c r="K37" s="42"/>
      <c r="L37" s="46"/>
      <c r="M37" s="42"/>
      <c r="N37" s="43"/>
      <c r="O37" s="16"/>
      <c r="P37" s="41"/>
      <c r="Q37" s="41"/>
      <c r="R37" s="41"/>
      <c r="S37" s="40"/>
      <c r="T37" s="40"/>
      <c r="U37" s="80"/>
      <c r="V37" s="27"/>
      <c r="W37" s="41"/>
      <c r="X37" s="41"/>
      <c r="Y37" s="41"/>
      <c r="Z37" s="41"/>
    </row>
    <row r="38" spans="1:26" s="54" customFormat="1" ht="25.5" customHeight="1" x14ac:dyDescent="0.2">
      <c r="A38" s="23">
        <v>16400</v>
      </c>
      <c r="B38" s="23"/>
      <c r="C38" s="23" t="s">
        <v>187</v>
      </c>
      <c r="D38" s="37">
        <v>42551</v>
      </c>
      <c r="E38" s="38" t="s">
        <v>123</v>
      </c>
      <c r="F38" s="38" t="s">
        <v>124</v>
      </c>
      <c r="G38" s="23" t="s">
        <v>45</v>
      </c>
      <c r="H38" s="23" t="s">
        <v>46</v>
      </c>
      <c r="I38" s="23">
        <v>78237</v>
      </c>
      <c r="J38" s="23">
        <v>9</v>
      </c>
      <c r="K38" s="23" t="s">
        <v>29</v>
      </c>
      <c r="L38" s="55">
        <v>324</v>
      </c>
      <c r="M38" s="23" t="s">
        <v>0</v>
      </c>
      <c r="N38" s="39">
        <v>1553716</v>
      </c>
      <c r="O38" s="49">
        <v>1553716</v>
      </c>
      <c r="P38" s="38" t="s">
        <v>99</v>
      </c>
      <c r="Q38" s="38" t="s">
        <v>47</v>
      </c>
      <c r="R38" s="38" t="s">
        <v>194</v>
      </c>
      <c r="S38" s="37">
        <v>42388</v>
      </c>
      <c r="T38" s="37" t="s">
        <v>125</v>
      </c>
      <c r="U38" s="79">
        <v>24000000</v>
      </c>
      <c r="V38" s="23" t="s">
        <v>26</v>
      </c>
      <c r="W38" s="38" t="s">
        <v>126</v>
      </c>
      <c r="X38" s="38" t="s">
        <v>48</v>
      </c>
      <c r="Y38" s="38" t="s">
        <v>49</v>
      </c>
      <c r="Z38" s="56" t="s">
        <v>50</v>
      </c>
    </row>
    <row r="39" spans="1:26" s="3" customFormat="1" ht="25.5" customHeight="1" x14ac:dyDescent="0.2">
      <c r="A39" s="23">
        <v>16435</v>
      </c>
      <c r="B39" s="23"/>
      <c r="C39" s="23" t="s">
        <v>187</v>
      </c>
      <c r="D39" s="37">
        <v>42761</v>
      </c>
      <c r="E39" s="38" t="s">
        <v>308</v>
      </c>
      <c r="F39" s="38" t="s">
        <v>311</v>
      </c>
      <c r="G39" s="23" t="s">
        <v>45</v>
      </c>
      <c r="H39" s="23" t="s">
        <v>46</v>
      </c>
      <c r="I39" s="23">
        <v>78233</v>
      </c>
      <c r="J39" s="23">
        <v>9</v>
      </c>
      <c r="K39" s="23" t="s">
        <v>29</v>
      </c>
      <c r="L39" s="55">
        <v>192</v>
      </c>
      <c r="M39" s="23" t="s">
        <v>0</v>
      </c>
      <c r="N39" s="39">
        <v>1014189</v>
      </c>
      <c r="O39" s="49">
        <v>1008700</v>
      </c>
      <c r="P39" s="38" t="s">
        <v>99</v>
      </c>
      <c r="Q39" s="38" t="s">
        <v>47</v>
      </c>
      <c r="R39" s="38" t="s">
        <v>194</v>
      </c>
      <c r="S39" s="37">
        <v>42745</v>
      </c>
      <c r="T39" s="37" t="s">
        <v>450</v>
      </c>
      <c r="U39" s="79">
        <v>22000000</v>
      </c>
      <c r="V39" s="23" t="s">
        <v>26</v>
      </c>
      <c r="W39" s="38" t="s">
        <v>310</v>
      </c>
      <c r="X39" s="38" t="s">
        <v>236</v>
      </c>
      <c r="Y39" s="38" t="s">
        <v>237</v>
      </c>
      <c r="Z39" s="56" t="s">
        <v>238</v>
      </c>
    </row>
    <row r="40" spans="1:26" s="54" customFormat="1" ht="16.5" customHeight="1" x14ac:dyDescent="0.2">
      <c r="A40" s="27"/>
      <c r="B40" s="27"/>
      <c r="C40" s="27"/>
      <c r="D40" s="40"/>
      <c r="E40" s="41"/>
      <c r="F40" s="41"/>
      <c r="G40" s="27"/>
      <c r="H40" s="27"/>
      <c r="I40" s="27"/>
      <c r="J40" s="27"/>
      <c r="K40" s="42" t="s">
        <v>25</v>
      </c>
      <c r="L40" s="46">
        <f>SUM(L38:L39)</f>
        <v>516</v>
      </c>
      <c r="M40" s="42" t="s">
        <v>40</v>
      </c>
      <c r="N40" s="43">
        <f>SUM(N38:N39)</f>
        <v>2567905</v>
      </c>
      <c r="O40" s="43">
        <f>SUM(O38:O39)</f>
        <v>2562416</v>
      </c>
      <c r="P40" s="41"/>
      <c r="Q40" s="41"/>
      <c r="R40" s="41"/>
      <c r="S40" s="40"/>
      <c r="T40" s="40"/>
      <c r="U40" s="92">
        <f>SUM(U38:U39)</f>
        <v>46000000</v>
      </c>
      <c r="V40" s="27"/>
      <c r="W40" s="41"/>
      <c r="X40" s="41"/>
      <c r="Y40" s="41"/>
      <c r="Z40" s="41"/>
    </row>
    <row r="41" spans="1:26" s="3" customFormat="1" ht="25.5" customHeight="1" x14ac:dyDescent="0.2">
      <c r="A41" s="27"/>
      <c r="B41" s="27"/>
      <c r="C41" s="27"/>
      <c r="D41" s="40"/>
      <c r="E41" s="41"/>
      <c r="F41" s="41"/>
      <c r="G41" s="27"/>
      <c r="H41" s="27"/>
      <c r="I41" s="27"/>
      <c r="J41" s="27"/>
      <c r="K41" s="27"/>
      <c r="L41" s="53"/>
      <c r="M41" s="27"/>
      <c r="N41" s="44"/>
      <c r="O41" s="45"/>
      <c r="P41" s="41"/>
      <c r="Q41" s="41"/>
      <c r="R41" s="41"/>
      <c r="S41" s="40"/>
      <c r="T41" s="40"/>
      <c r="U41" s="80"/>
      <c r="V41" s="27"/>
      <c r="W41" s="41"/>
      <c r="X41" s="41"/>
      <c r="Y41" s="41"/>
    </row>
    <row r="42" spans="1:26" s="3" customFormat="1" ht="36" x14ac:dyDescent="0.2">
      <c r="A42" s="23">
        <v>16426</v>
      </c>
      <c r="B42" s="23"/>
      <c r="C42" s="23" t="s">
        <v>187</v>
      </c>
      <c r="D42" s="37">
        <v>42607</v>
      </c>
      <c r="E42" s="38" t="s">
        <v>218</v>
      </c>
      <c r="F42" s="38" t="s">
        <v>208</v>
      </c>
      <c r="G42" s="23" t="s">
        <v>209</v>
      </c>
      <c r="H42" s="23" t="s">
        <v>210</v>
      </c>
      <c r="I42" s="23">
        <v>79765</v>
      </c>
      <c r="J42" s="23">
        <v>12</v>
      </c>
      <c r="K42" s="23" t="s">
        <v>29</v>
      </c>
      <c r="L42" s="55">
        <v>181</v>
      </c>
      <c r="M42" s="23" t="s">
        <v>0</v>
      </c>
      <c r="N42" s="39">
        <v>1130133</v>
      </c>
      <c r="O42" s="49">
        <v>1130133</v>
      </c>
      <c r="P42" s="38" t="s">
        <v>211</v>
      </c>
      <c r="Q42" s="38" t="s">
        <v>212</v>
      </c>
      <c r="R42" s="38" t="s">
        <v>213</v>
      </c>
      <c r="S42" s="37">
        <v>42559</v>
      </c>
      <c r="T42" s="37">
        <v>42709</v>
      </c>
      <c r="U42" s="79">
        <v>20000000</v>
      </c>
      <c r="V42" s="23">
        <v>3</v>
      </c>
      <c r="W42" s="38" t="s">
        <v>214</v>
      </c>
      <c r="X42" s="38" t="s">
        <v>215</v>
      </c>
      <c r="Y42" s="38" t="s">
        <v>216</v>
      </c>
      <c r="Z42" s="56" t="s">
        <v>217</v>
      </c>
    </row>
    <row r="43" spans="1:26" s="54" customFormat="1" ht="12" x14ac:dyDescent="0.2">
      <c r="A43" s="27"/>
      <c r="B43" s="27"/>
      <c r="C43" s="27"/>
      <c r="D43" s="40"/>
      <c r="E43" s="41"/>
      <c r="F43" s="41"/>
      <c r="G43" s="27"/>
      <c r="H43" s="27"/>
      <c r="I43" s="27"/>
      <c r="J43" s="27"/>
      <c r="K43" s="42" t="s">
        <v>25</v>
      </c>
      <c r="L43" s="46">
        <f>SUM(L42)</f>
        <v>181</v>
      </c>
      <c r="M43" s="42" t="s">
        <v>40</v>
      </c>
      <c r="N43" s="43">
        <f>SUM(N42)</f>
        <v>1130133</v>
      </c>
      <c r="O43" s="16">
        <f>SUM(O42)</f>
        <v>1130133</v>
      </c>
      <c r="P43" s="41"/>
      <c r="Q43" s="41"/>
      <c r="R43" s="41"/>
      <c r="S43" s="40"/>
      <c r="T43" s="40"/>
      <c r="U43" s="92">
        <f>SUM(U42)</f>
        <v>20000000</v>
      </c>
      <c r="V43" s="27"/>
      <c r="W43" s="41"/>
      <c r="X43" s="41"/>
      <c r="Y43" s="41"/>
      <c r="Z43" s="41"/>
    </row>
    <row r="44" spans="1:26" s="3" customFormat="1" ht="25.5" customHeight="1" x14ac:dyDescent="0.2">
      <c r="A44" s="27"/>
      <c r="B44" s="27"/>
      <c r="C44" s="27"/>
      <c r="D44" s="40"/>
      <c r="E44" s="41"/>
      <c r="F44" s="41"/>
      <c r="G44" s="27"/>
      <c r="H44" s="27"/>
      <c r="I44" s="27"/>
      <c r="J44" s="27"/>
      <c r="K44" s="27"/>
      <c r="L44" s="53"/>
      <c r="M44" s="27"/>
      <c r="N44" s="44"/>
      <c r="O44" s="45"/>
      <c r="P44" s="41"/>
      <c r="Q44" s="41"/>
      <c r="R44" s="41"/>
      <c r="S44" s="40"/>
      <c r="T44" s="40"/>
      <c r="U44" s="80"/>
      <c r="V44" s="27"/>
      <c r="W44" s="41"/>
      <c r="X44" s="41"/>
      <c r="Y44" s="41"/>
    </row>
    <row r="45" spans="1:26" s="50" customFormat="1" ht="36" x14ac:dyDescent="0.2">
      <c r="A45" s="23">
        <v>16401</v>
      </c>
      <c r="B45" s="23"/>
      <c r="C45" s="23" t="s">
        <v>187</v>
      </c>
      <c r="D45" s="37">
        <v>42488</v>
      </c>
      <c r="E45" s="38" t="s">
        <v>127</v>
      </c>
      <c r="F45" s="38" t="s">
        <v>133</v>
      </c>
      <c r="G45" s="23" t="s">
        <v>43</v>
      </c>
      <c r="H45" s="23" t="s">
        <v>43</v>
      </c>
      <c r="I45" s="23">
        <v>79935</v>
      </c>
      <c r="J45" s="23">
        <v>13</v>
      </c>
      <c r="K45" s="23" t="s">
        <v>1</v>
      </c>
      <c r="L45" s="23">
        <v>58</v>
      </c>
      <c r="M45" s="23" t="s">
        <v>129</v>
      </c>
      <c r="N45" s="39">
        <v>211973</v>
      </c>
      <c r="O45" s="49">
        <v>211973</v>
      </c>
      <c r="P45" s="38" t="s">
        <v>130</v>
      </c>
      <c r="Q45" s="38" t="s">
        <v>131</v>
      </c>
      <c r="R45" s="38" t="s">
        <v>132</v>
      </c>
      <c r="S45" s="37">
        <v>42457</v>
      </c>
      <c r="T45" s="37">
        <v>42607</v>
      </c>
      <c r="U45" s="79" t="s">
        <v>196</v>
      </c>
      <c r="V45" s="23">
        <v>3</v>
      </c>
      <c r="W45" s="38" t="s">
        <v>137</v>
      </c>
      <c r="X45" s="38" t="s">
        <v>134</v>
      </c>
      <c r="Y45" s="38" t="s">
        <v>135</v>
      </c>
      <c r="Z45" s="56" t="s">
        <v>136</v>
      </c>
    </row>
    <row r="46" spans="1:26" s="50" customFormat="1" ht="60" x14ac:dyDescent="0.2">
      <c r="A46" s="23">
        <v>16402</v>
      </c>
      <c r="B46" s="23"/>
      <c r="C46" s="23" t="s">
        <v>187</v>
      </c>
      <c r="D46" s="37">
        <v>42488</v>
      </c>
      <c r="E46" s="38" t="s">
        <v>128</v>
      </c>
      <c r="F46" s="38" t="s">
        <v>174</v>
      </c>
      <c r="G46" s="23" t="s">
        <v>43</v>
      </c>
      <c r="H46" s="23" t="s">
        <v>43</v>
      </c>
      <c r="I46" s="23">
        <v>79901</v>
      </c>
      <c r="J46" s="23">
        <v>13</v>
      </c>
      <c r="K46" s="23" t="s">
        <v>1</v>
      </c>
      <c r="L46" s="23">
        <v>62</v>
      </c>
      <c r="M46" s="23" t="s">
        <v>0</v>
      </c>
      <c r="N46" s="39">
        <v>341762</v>
      </c>
      <c r="O46" s="49">
        <v>336831</v>
      </c>
      <c r="P46" s="38" t="s">
        <v>130</v>
      </c>
      <c r="Q46" s="38" t="s">
        <v>131</v>
      </c>
      <c r="R46" s="38" t="s">
        <v>132</v>
      </c>
      <c r="S46" s="37">
        <v>42457</v>
      </c>
      <c r="T46" s="37">
        <v>42607</v>
      </c>
      <c r="U46" s="79" t="s">
        <v>195</v>
      </c>
      <c r="V46" s="23">
        <v>3</v>
      </c>
      <c r="W46" s="38" t="s">
        <v>137</v>
      </c>
      <c r="X46" s="38" t="s">
        <v>134</v>
      </c>
      <c r="Y46" s="38" t="s">
        <v>135</v>
      </c>
      <c r="Z46" s="56" t="s">
        <v>136</v>
      </c>
    </row>
    <row r="47" spans="1:26" s="50" customFormat="1" ht="48" x14ac:dyDescent="0.2">
      <c r="A47" s="23">
        <v>16411</v>
      </c>
      <c r="B47" s="23"/>
      <c r="C47" s="23" t="s">
        <v>187</v>
      </c>
      <c r="D47" s="37">
        <v>42579</v>
      </c>
      <c r="E47" s="38" t="s">
        <v>170</v>
      </c>
      <c r="F47" s="38" t="s">
        <v>175</v>
      </c>
      <c r="G47" s="23" t="s">
        <v>43</v>
      </c>
      <c r="H47" s="23" t="s">
        <v>43</v>
      </c>
      <c r="I47" s="23">
        <v>79907</v>
      </c>
      <c r="J47" s="23">
        <v>13</v>
      </c>
      <c r="K47" s="23" t="s">
        <v>1</v>
      </c>
      <c r="L47" s="23">
        <v>63</v>
      </c>
      <c r="M47" s="23" t="s">
        <v>0</v>
      </c>
      <c r="N47" s="39">
        <v>321138</v>
      </c>
      <c r="O47" s="49">
        <v>302821</v>
      </c>
      <c r="P47" s="38" t="s">
        <v>130</v>
      </c>
      <c r="Q47" s="38" t="s">
        <v>131</v>
      </c>
      <c r="R47" s="38" t="s">
        <v>132</v>
      </c>
      <c r="S47" s="78" t="s">
        <v>410</v>
      </c>
      <c r="T47" s="78" t="s">
        <v>405</v>
      </c>
      <c r="U47" s="78" t="s">
        <v>411</v>
      </c>
      <c r="V47" s="78" t="s">
        <v>197</v>
      </c>
      <c r="W47" s="38" t="s">
        <v>176</v>
      </c>
      <c r="X47" s="38" t="s">
        <v>134</v>
      </c>
      <c r="Y47" s="38" t="s">
        <v>135</v>
      </c>
      <c r="Z47" s="56" t="s">
        <v>136</v>
      </c>
    </row>
    <row r="48" spans="1:26" s="50" customFormat="1" ht="48" customHeight="1" x14ac:dyDescent="0.2">
      <c r="A48" s="23">
        <v>16412</v>
      </c>
      <c r="B48" s="23"/>
      <c r="C48" s="23" t="s">
        <v>187</v>
      </c>
      <c r="D48" s="37">
        <v>42579</v>
      </c>
      <c r="E48" s="38" t="s">
        <v>171</v>
      </c>
      <c r="F48" s="38" t="s">
        <v>177</v>
      </c>
      <c r="G48" s="23" t="s">
        <v>43</v>
      </c>
      <c r="H48" s="23" t="s">
        <v>43</v>
      </c>
      <c r="I48" s="23">
        <v>79905</v>
      </c>
      <c r="J48" s="23">
        <v>13</v>
      </c>
      <c r="K48" s="23" t="s">
        <v>1</v>
      </c>
      <c r="L48" s="23">
        <v>66</v>
      </c>
      <c r="M48" s="23" t="s">
        <v>0</v>
      </c>
      <c r="N48" s="39">
        <v>457776</v>
      </c>
      <c r="O48" s="49">
        <v>435878</v>
      </c>
      <c r="P48" s="38" t="s">
        <v>130</v>
      </c>
      <c r="Q48" s="38" t="s">
        <v>131</v>
      </c>
      <c r="R48" s="38" t="s">
        <v>132</v>
      </c>
      <c r="S48" s="78" t="s">
        <v>410</v>
      </c>
      <c r="T48" s="78" t="s">
        <v>405</v>
      </c>
      <c r="U48" s="78" t="s">
        <v>412</v>
      </c>
      <c r="V48" s="78" t="s">
        <v>197</v>
      </c>
      <c r="W48" s="38" t="s">
        <v>176</v>
      </c>
      <c r="X48" s="38" t="s">
        <v>134</v>
      </c>
      <c r="Y48" s="38" t="s">
        <v>135</v>
      </c>
      <c r="Z48" s="56" t="s">
        <v>136</v>
      </c>
    </row>
    <row r="49" spans="1:26" s="3" customFormat="1" ht="50.25" customHeight="1" x14ac:dyDescent="0.2">
      <c r="A49" s="23">
        <v>16413</v>
      </c>
      <c r="B49" s="23"/>
      <c r="C49" s="23" t="s">
        <v>187</v>
      </c>
      <c r="D49" s="37">
        <v>42579</v>
      </c>
      <c r="E49" s="38" t="s">
        <v>172</v>
      </c>
      <c r="F49" s="38" t="s">
        <v>178</v>
      </c>
      <c r="G49" s="23" t="s">
        <v>43</v>
      </c>
      <c r="H49" s="23" t="s">
        <v>43</v>
      </c>
      <c r="I49" s="23">
        <v>79912</v>
      </c>
      <c r="J49" s="23">
        <v>13</v>
      </c>
      <c r="K49" s="23" t="s">
        <v>1</v>
      </c>
      <c r="L49" s="23">
        <v>24</v>
      </c>
      <c r="M49" s="23" t="s">
        <v>129</v>
      </c>
      <c r="N49" s="39">
        <v>118270</v>
      </c>
      <c r="O49" s="49">
        <v>111414</v>
      </c>
      <c r="P49" s="38" t="s">
        <v>130</v>
      </c>
      <c r="Q49" s="38" t="s">
        <v>131</v>
      </c>
      <c r="R49" s="38" t="s">
        <v>132</v>
      </c>
      <c r="S49" s="78" t="s">
        <v>410</v>
      </c>
      <c r="T49" s="78" t="s">
        <v>405</v>
      </c>
      <c r="U49" s="78" t="s">
        <v>413</v>
      </c>
      <c r="V49" s="78" t="s">
        <v>197</v>
      </c>
      <c r="W49" s="38" t="s">
        <v>176</v>
      </c>
      <c r="X49" s="38" t="s">
        <v>134</v>
      </c>
      <c r="Y49" s="38" t="s">
        <v>135</v>
      </c>
      <c r="Z49" s="56" t="s">
        <v>136</v>
      </c>
    </row>
    <row r="50" spans="1:26" s="3" customFormat="1" ht="23.25" customHeight="1" x14ac:dyDescent="0.2">
      <c r="A50" s="23">
        <v>16414</v>
      </c>
      <c r="B50" s="23"/>
      <c r="C50" s="23" t="s">
        <v>187</v>
      </c>
      <c r="D50" s="37">
        <v>42579</v>
      </c>
      <c r="E50" s="38" t="s">
        <v>173</v>
      </c>
      <c r="F50" s="38" t="s">
        <v>179</v>
      </c>
      <c r="G50" s="23" t="s">
        <v>43</v>
      </c>
      <c r="H50" s="23" t="s">
        <v>43</v>
      </c>
      <c r="I50" s="23">
        <v>79901</v>
      </c>
      <c r="J50" s="23">
        <v>13</v>
      </c>
      <c r="K50" s="23" t="s">
        <v>1</v>
      </c>
      <c r="L50" s="23">
        <v>113</v>
      </c>
      <c r="M50" s="23" t="s">
        <v>129</v>
      </c>
      <c r="N50" s="39">
        <v>421385</v>
      </c>
      <c r="O50" s="39">
        <v>421385</v>
      </c>
      <c r="P50" s="38" t="s">
        <v>130</v>
      </c>
      <c r="Q50" s="38" t="s">
        <v>131</v>
      </c>
      <c r="R50" s="38" t="s">
        <v>132</v>
      </c>
      <c r="S50" s="78" t="s">
        <v>199</v>
      </c>
      <c r="T50" s="78" t="s">
        <v>198</v>
      </c>
      <c r="U50" s="78" t="s">
        <v>200</v>
      </c>
      <c r="V50" s="78" t="s">
        <v>197</v>
      </c>
      <c r="W50" s="38" t="s">
        <v>176</v>
      </c>
      <c r="X50" s="38" t="s">
        <v>134</v>
      </c>
      <c r="Y50" s="38" t="s">
        <v>135</v>
      </c>
      <c r="Z50" s="56" t="s">
        <v>136</v>
      </c>
    </row>
    <row r="51" spans="1:26" x14ac:dyDescent="0.25">
      <c r="A51" s="27"/>
      <c r="B51" s="27"/>
      <c r="C51" s="27"/>
      <c r="D51" s="40"/>
      <c r="E51" s="41"/>
      <c r="F51" s="41"/>
      <c r="G51" s="27"/>
      <c r="H51" s="27"/>
      <c r="I51" s="27"/>
      <c r="J51" s="27"/>
      <c r="K51" s="42" t="s">
        <v>25</v>
      </c>
      <c r="L51" s="46">
        <f>SUM(L45:L50)</f>
        <v>386</v>
      </c>
      <c r="M51" s="42" t="s">
        <v>40</v>
      </c>
      <c r="N51" s="92">
        <f>SUM(N45:N50)</f>
        <v>1872304</v>
      </c>
      <c r="O51" s="93">
        <f>SUM(O45:O50)</f>
        <v>1820302</v>
      </c>
      <c r="P51" s="41"/>
      <c r="Q51" s="41"/>
      <c r="R51" s="41"/>
      <c r="S51" s="40"/>
      <c r="T51" s="40"/>
      <c r="U51" s="92">
        <f>U50+12000000+16000000</f>
        <v>44000000</v>
      </c>
      <c r="V51" s="27"/>
      <c r="W51" s="41"/>
      <c r="X51" s="41"/>
      <c r="Y51" s="41"/>
      <c r="Z51" s="41"/>
    </row>
    <row r="52" spans="1:26" x14ac:dyDescent="0.25">
      <c r="A52" s="27"/>
      <c r="B52" s="27"/>
      <c r="C52" s="27"/>
      <c r="D52" s="40"/>
      <c r="E52" s="41"/>
      <c r="F52" s="41"/>
      <c r="G52" s="27"/>
      <c r="H52" s="27"/>
      <c r="I52" s="27"/>
      <c r="J52" s="27"/>
      <c r="K52" s="27"/>
      <c r="L52" s="53"/>
      <c r="M52" s="27"/>
      <c r="N52" s="80"/>
      <c r="O52" s="45"/>
      <c r="P52" s="41"/>
      <c r="Q52" s="41"/>
      <c r="R52" s="41"/>
      <c r="S52" s="40"/>
      <c r="T52" s="40"/>
      <c r="U52" s="80"/>
      <c r="V52" s="27"/>
      <c r="W52" s="41"/>
      <c r="X52" s="41"/>
      <c r="Y52" s="41"/>
      <c r="Z52" s="3"/>
    </row>
    <row r="53" spans="1:26" x14ac:dyDescent="0.25">
      <c r="A53" s="4"/>
      <c r="B53" s="4"/>
      <c r="C53" s="4"/>
      <c r="D53" s="4"/>
      <c r="E53" s="1"/>
      <c r="F53" s="1"/>
      <c r="G53" s="4"/>
      <c r="H53" s="4"/>
      <c r="I53" s="4"/>
      <c r="J53" s="1"/>
      <c r="K53" s="12" t="s">
        <v>25</v>
      </c>
      <c r="L53" s="13">
        <f>SUM(L15+L21+L33+L36+L51+L40+L43)</f>
        <v>4220</v>
      </c>
      <c r="M53" s="14" t="s">
        <v>40</v>
      </c>
      <c r="N53" s="13">
        <f>SUM(N15+N21+N33+N36+N51+N40+N43)</f>
        <v>22081639</v>
      </c>
      <c r="O53" s="13">
        <f>SUM(O15+O21+O33+O36+O51+O40+O43)</f>
        <v>21748094</v>
      </c>
      <c r="P53" s="1"/>
      <c r="Q53" s="1"/>
      <c r="R53" s="1"/>
      <c r="S53" s="105" t="s">
        <v>41</v>
      </c>
      <c r="T53" s="105"/>
      <c r="U53" s="81">
        <f>U51+U43+U40+U36+U33+U21+U15</f>
        <v>460600000</v>
      </c>
      <c r="V53" s="4"/>
      <c r="W53" s="1"/>
      <c r="X53" s="1"/>
      <c r="Y53" s="1"/>
      <c r="Z53" s="1"/>
    </row>
    <row r="54" spans="1:26" x14ac:dyDescent="0.25">
      <c r="U54" s="102"/>
    </row>
    <row r="55" spans="1:26" x14ac:dyDescent="0.25">
      <c r="A55" s="106" t="s">
        <v>38</v>
      </c>
      <c r="B55" s="106"/>
      <c r="C55" s="106"/>
      <c r="D55" s="106"/>
      <c r="E55" s="106"/>
      <c r="F55" s="106"/>
      <c r="G55" s="106"/>
    </row>
    <row r="56" spans="1:26" x14ac:dyDescent="0.25">
      <c r="A56" s="100" t="s">
        <v>406</v>
      </c>
      <c r="B56" s="100"/>
      <c r="C56" s="100"/>
      <c r="D56" s="100"/>
      <c r="E56" s="100"/>
      <c r="F56" s="98"/>
      <c r="G56" s="99"/>
      <c r="H56" s="99"/>
    </row>
  </sheetData>
  <mergeCells count="5">
    <mergeCell ref="A2:D2"/>
    <mergeCell ref="A6:E6"/>
    <mergeCell ref="A7:E7"/>
    <mergeCell ref="S53:T53"/>
    <mergeCell ref="A55:G55"/>
  </mergeCells>
  <hyperlinks>
    <hyperlink ref="Z17" r:id="rId1"/>
    <hyperlink ref="Z45" r:id="rId2"/>
    <hyperlink ref="Z46" r:id="rId3"/>
    <hyperlink ref="Z18" r:id="rId4"/>
    <hyperlink ref="Z9" r:id="rId5"/>
    <hyperlink ref="Z11:Z12" r:id="rId6" display="jhartz@ldgdevelopment.com"/>
    <hyperlink ref="Z47" r:id="rId7"/>
    <hyperlink ref="Z48" r:id="rId8"/>
    <hyperlink ref="Z49" r:id="rId9"/>
    <hyperlink ref="Z50" r:id="rId10"/>
    <hyperlink ref="Z35" r:id="rId11"/>
    <hyperlink ref="Z30" r:id="rId12"/>
    <hyperlink ref="Z19" r:id="rId13"/>
    <hyperlink ref="Z31" r:id="rId14"/>
    <hyperlink ref="Z13:Z14" r:id="rId15" display="pmoore@steeleellc.com"/>
    <hyperlink ref="Z32" r:id="rId16"/>
    <hyperlink ref="Z20" r:id="rId17"/>
  </hyperlinks>
  <pageMargins left="0.7" right="0.7" top="0.75" bottom="0.75" header="0.3" footer="0.3"/>
  <pageSetup paperSize="5" scale="65" orientation="landscape" r:id="rId18"/>
  <drawing r:id="rId1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showGridLines="0" tabSelected="1" zoomScale="80" zoomScaleNormal="80" workbookViewId="0">
      <selection activeCell="A7" sqref="A7:E7"/>
    </sheetView>
  </sheetViews>
  <sheetFormatPr defaultRowHeight="12" x14ac:dyDescent="0.2"/>
  <cols>
    <col min="1" max="1" width="9.42578125" style="4" customWidth="1"/>
    <col min="2" max="2" width="10.42578125" style="4" customWidth="1"/>
    <col min="3" max="3" width="13.28515625" style="4" customWidth="1"/>
    <col min="4" max="4" width="10.85546875" style="4" customWidth="1"/>
    <col min="5" max="6" width="19.7109375" style="1" customWidth="1"/>
    <col min="7" max="7" width="10.42578125" style="4" bestFit="1" customWidth="1"/>
    <col min="8" max="8" width="10.140625" style="4" bestFit="1" customWidth="1"/>
    <col min="9" max="9" width="7" style="4" bestFit="1" customWidth="1"/>
    <col min="10" max="10" width="8.7109375" style="4" customWidth="1"/>
    <col min="11" max="11" width="14.5703125" style="4" customWidth="1"/>
    <col min="12" max="12" width="7.28515625" style="4" bestFit="1" customWidth="1"/>
    <col min="13" max="13" width="18.140625" style="4" customWidth="1"/>
    <col min="14" max="14" width="17.28515625" style="1" bestFit="1" customWidth="1"/>
    <col min="15" max="15" width="17" style="1" customWidth="1"/>
    <col min="16" max="16" width="16.5703125" style="1" customWidth="1"/>
    <col min="17" max="17" width="13.5703125" style="19" customWidth="1"/>
    <col min="18" max="18" width="12.140625" style="19" customWidth="1"/>
    <col min="19" max="19" width="15.7109375" style="1" bestFit="1" customWidth="1"/>
    <col min="20" max="20" width="13.28515625" style="4" customWidth="1"/>
    <col min="21" max="21" width="18.7109375" style="1" customWidth="1"/>
    <col min="22" max="22" width="15.28515625" style="1" customWidth="1"/>
    <col min="23" max="23" width="16.7109375" style="1" customWidth="1"/>
    <col min="24" max="24" width="28.5703125" style="1" customWidth="1"/>
    <col min="25" max="16384" width="9.140625" style="1"/>
  </cols>
  <sheetData>
    <row r="1" spans="1:24" customFormat="1" ht="15" x14ac:dyDescent="0.25">
      <c r="A1" s="5"/>
      <c r="B1" s="5"/>
      <c r="C1" s="5"/>
      <c r="D1" s="5"/>
      <c r="E1" s="5"/>
      <c r="G1" s="5"/>
      <c r="H1" s="5"/>
      <c r="I1" s="5"/>
      <c r="J1" s="5"/>
      <c r="K1" s="5"/>
      <c r="L1" s="5"/>
      <c r="M1" s="5"/>
      <c r="P1" s="5"/>
      <c r="Q1" s="18"/>
      <c r="R1" s="18"/>
      <c r="S1" s="5"/>
      <c r="T1" s="5"/>
      <c r="V1" s="5"/>
    </row>
    <row r="2" spans="1:24" customFormat="1" ht="18" customHeight="1" x14ac:dyDescent="0.25">
      <c r="A2" s="103"/>
      <c r="B2" s="103"/>
      <c r="C2" s="103"/>
      <c r="D2" s="103"/>
      <c r="E2" s="8" t="s">
        <v>32</v>
      </c>
      <c r="F2" s="9"/>
      <c r="G2" s="9"/>
      <c r="H2" s="9"/>
      <c r="I2" s="9"/>
      <c r="J2" s="9"/>
      <c r="K2" s="10"/>
      <c r="L2" s="5"/>
      <c r="M2" s="5"/>
      <c r="R2" s="5"/>
      <c r="T2" s="5"/>
      <c r="V2" s="5"/>
    </row>
    <row r="3" spans="1:24" customFormat="1" ht="18" customHeight="1" x14ac:dyDescent="0.25">
      <c r="A3" s="6"/>
      <c r="B3" s="6"/>
      <c r="C3" s="6"/>
      <c r="D3" s="6"/>
      <c r="E3" s="8" t="s">
        <v>33</v>
      </c>
      <c r="F3" s="9"/>
      <c r="G3" s="9"/>
      <c r="H3" s="9"/>
      <c r="I3" s="9"/>
      <c r="J3" s="9"/>
      <c r="K3" s="10"/>
      <c r="L3" s="5"/>
      <c r="M3" s="5"/>
      <c r="R3" s="5"/>
      <c r="T3" s="5"/>
      <c r="V3" s="5"/>
    </row>
    <row r="4" spans="1:24" customFormat="1" ht="18" customHeight="1" x14ac:dyDescent="0.25">
      <c r="A4" s="6"/>
      <c r="B4" s="6"/>
      <c r="C4" s="6"/>
      <c r="D4" s="6"/>
      <c r="E4" s="8" t="s">
        <v>148</v>
      </c>
      <c r="F4" s="9"/>
      <c r="G4" s="9"/>
      <c r="H4" s="9"/>
      <c r="I4" s="9"/>
      <c r="J4" s="9"/>
      <c r="K4" s="10"/>
      <c r="L4" s="5"/>
      <c r="M4" s="5"/>
      <c r="R4" s="5"/>
      <c r="T4" s="5"/>
      <c r="V4" s="5"/>
    </row>
    <row r="5" spans="1:24" customFormat="1" ht="18" x14ac:dyDescent="0.25">
      <c r="A5" s="6"/>
      <c r="B5" s="6"/>
      <c r="C5" s="6"/>
      <c r="D5" s="6"/>
      <c r="F5" s="7"/>
      <c r="G5" s="5"/>
      <c r="H5" s="5"/>
      <c r="I5" s="5"/>
      <c r="K5" s="5"/>
      <c r="L5" s="5"/>
      <c r="M5" s="5"/>
      <c r="R5" s="5"/>
      <c r="T5" s="5"/>
      <c r="V5" s="5"/>
    </row>
    <row r="6" spans="1:24" customFormat="1" ht="18" x14ac:dyDescent="0.25">
      <c r="A6" s="104"/>
      <c r="B6" s="104"/>
      <c r="C6" s="104"/>
      <c r="D6" s="104"/>
      <c r="E6" s="104"/>
      <c r="F6" s="7"/>
      <c r="G6" s="5"/>
      <c r="H6" s="5"/>
      <c r="I6" s="5"/>
      <c r="K6" s="5"/>
      <c r="L6" s="5"/>
      <c r="M6" s="5"/>
      <c r="R6" s="5"/>
      <c r="T6" s="5"/>
      <c r="V6" s="5"/>
    </row>
    <row r="7" spans="1:24" s="95" customFormat="1" ht="21.75" customHeight="1" x14ac:dyDescent="0.25">
      <c r="A7" s="107" t="s">
        <v>453</v>
      </c>
      <c r="B7" s="107"/>
      <c r="C7" s="107"/>
      <c r="D7" s="107"/>
      <c r="E7" s="107"/>
      <c r="G7" s="96"/>
      <c r="H7" s="96"/>
      <c r="I7" s="96"/>
      <c r="J7" s="96"/>
      <c r="K7" s="96"/>
      <c r="L7" s="96"/>
      <c r="M7" s="96"/>
      <c r="P7" s="96"/>
      <c r="Q7" s="97"/>
      <c r="R7" s="97"/>
      <c r="S7" s="96"/>
      <c r="T7" s="96"/>
      <c r="V7" s="96"/>
    </row>
    <row r="8" spans="1:24" s="2" customFormat="1" ht="66.75" customHeight="1" x14ac:dyDescent="0.2">
      <c r="A8" s="21">
        <v>2</v>
      </c>
      <c r="B8" s="21" t="s">
        <v>4</v>
      </c>
      <c r="C8" s="20" t="s">
        <v>27</v>
      </c>
      <c r="D8" s="21" t="s">
        <v>37</v>
      </c>
      <c r="E8" s="20" t="s">
        <v>19</v>
      </c>
      <c r="F8" s="20" t="s">
        <v>20</v>
      </c>
      <c r="G8" s="20" t="s">
        <v>5</v>
      </c>
      <c r="H8" s="20" t="s">
        <v>6</v>
      </c>
      <c r="I8" s="20" t="s">
        <v>28</v>
      </c>
      <c r="J8" s="20" t="s">
        <v>7</v>
      </c>
      <c r="K8" s="20" t="s">
        <v>8</v>
      </c>
      <c r="L8" s="20" t="s">
        <v>9</v>
      </c>
      <c r="M8" s="20" t="s">
        <v>17</v>
      </c>
      <c r="N8" s="20" t="s">
        <v>21</v>
      </c>
      <c r="O8" s="20" t="s">
        <v>22</v>
      </c>
      <c r="P8" s="20" t="s">
        <v>36</v>
      </c>
      <c r="Q8" s="36" t="s">
        <v>30</v>
      </c>
      <c r="R8" s="36" t="s">
        <v>35</v>
      </c>
      <c r="S8" s="20" t="s">
        <v>18</v>
      </c>
      <c r="T8" s="20" t="s">
        <v>31</v>
      </c>
      <c r="U8" s="20" t="s">
        <v>10</v>
      </c>
      <c r="V8" s="20" t="s">
        <v>11</v>
      </c>
      <c r="W8" s="20" t="s">
        <v>12</v>
      </c>
      <c r="X8" s="20" t="s">
        <v>13</v>
      </c>
    </row>
    <row r="9" spans="1:24" s="50" customFormat="1" ht="39" customHeight="1" x14ac:dyDescent="0.2">
      <c r="A9" s="22">
        <v>16600</v>
      </c>
      <c r="B9" s="22"/>
      <c r="C9" s="22" t="s">
        <v>187</v>
      </c>
      <c r="D9" s="61">
        <v>42607</v>
      </c>
      <c r="E9" s="24" t="s">
        <v>109</v>
      </c>
      <c r="F9" s="24" t="s">
        <v>110</v>
      </c>
      <c r="G9" s="22" t="s">
        <v>55</v>
      </c>
      <c r="H9" s="22" t="s">
        <v>55</v>
      </c>
      <c r="I9" s="22">
        <v>75227</v>
      </c>
      <c r="J9" s="22">
        <v>3</v>
      </c>
      <c r="K9" s="22" t="s">
        <v>1</v>
      </c>
      <c r="L9" s="22">
        <v>318</v>
      </c>
      <c r="M9" s="22" t="s">
        <v>0</v>
      </c>
      <c r="N9" s="62">
        <v>1009068</v>
      </c>
      <c r="O9" s="62">
        <v>955499</v>
      </c>
      <c r="P9" s="62">
        <v>18750000</v>
      </c>
      <c r="Q9" s="33">
        <v>42521</v>
      </c>
      <c r="R9" s="33">
        <v>42671</v>
      </c>
      <c r="S9" s="48">
        <v>19000000</v>
      </c>
      <c r="T9" s="22">
        <v>3</v>
      </c>
      <c r="U9" s="24" t="s">
        <v>111</v>
      </c>
      <c r="V9" s="22" t="s">
        <v>82</v>
      </c>
      <c r="W9" s="22" t="s">
        <v>112</v>
      </c>
      <c r="X9" s="56" t="s">
        <v>97</v>
      </c>
    </row>
    <row r="10" spans="1:24" s="50" customFormat="1" ht="39" customHeight="1" x14ac:dyDescent="0.2">
      <c r="A10" s="22">
        <v>16602</v>
      </c>
      <c r="B10" s="22">
        <v>15608</v>
      </c>
      <c r="C10" s="22" t="s">
        <v>187</v>
      </c>
      <c r="D10" s="61">
        <v>42579</v>
      </c>
      <c r="E10" s="24" t="s">
        <v>86</v>
      </c>
      <c r="F10" s="24" t="s">
        <v>87</v>
      </c>
      <c r="G10" s="22" t="s">
        <v>88</v>
      </c>
      <c r="H10" s="22" t="s">
        <v>55</v>
      </c>
      <c r="I10" s="22">
        <v>75141</v>
      </c>
      <c r="J10" s="22">
        <v>3</v>
      </c>
      <c r="K10" s="22" t="s">
        <v>29</v>
      </c>
      <c r="L10" s="22">
        <v>336</v>
      </c>
      <c r="M10" s="22" t="s">
        <v>0</v>
      </c>
      <c r="N10" s="62">
        <v>1116670</v>
      </c>
      <c r="O10" s="62">
        <v>1586539</v>
      </c>
      <c r="P10" s="62">
        <v>29000000</v>
      </c>
      <c r="Q10" s="33">
        <v>42391</v>
      </c>
      <c r="R10" s="33" t="s">
        <v>125</v>
      </c>
      <c r="S10" s="48">
        <v>29000000</v>
      </c>
      <c r="T10" s="22" t="s">
        <v>26</v>
      </c>
      <c r="U10" s="24" t="s">
        <v>105</v>
      </c>
      <c r="V10" s="22" t="s">
        <v>83</v>
      </c>
      <c r="W10" s="22" t="s">
        <v>84</v>
      </c>
      <c r="X10" s="56" t="s">
        <v>85</v>
      </c>
    </row>
    <row r="11" spans="1:24" s="50" customFormat="1" ht="39" customHeight="1" x14ac:dyDescent="0.2">
      <c r="A11" s="22">
        <v>16607</v>
      </c>
      <c r="B11" s="22">
        <v>15610</v>
      </c>
      <c r="C11" s="22" t="s">
        <v>187</v>
      </c>
      <c r="D11" s="61">
        <v>42579</v>
      </c>
      <c r="E11" s="24" t="s">
        <v>89</v>
      </c>
      <c r="F11" s="24" t="s">
        <v>106</v>
      </c>
      <c r="G11" s="22" t="s">
        <v>2</v>
      </c>
      <c r="H11" s="22" t="s">
        <v>3</v>
      </c>
      <c r="I11" s="22">
        <v>76137</v>
      </c>
      <c r="J11" s="22">
        <v>3</v>
      </c>
      <c r="K11" s="22" t="s">
        <v>29</v>
      </c>
      <c r="L11" s="22">
        <v>324</v>
      </c>
      <c r="M11" s="22" t="s">
        <v>0</v>
      </c>
      <c r="N11" s="62">
        <v>1583625</v>
      </c>
      <c r="O11" s="62">
        <v>1522255</v>
      </c>
      <c r="P11" s="62">
        <v>29500000</v>
      </c>
      <c r="Q11" s="33">
        <v>42391</v>
      </c>
      <c r="R11" s="33" t="s">
        <v>125</v>
      </c>
      <c r="S11" s="48">
        <v>30225000</v>
      </c>
      <c r="T11" s="22" t="s">
        <v>26</v>
      </c>
      <c r="U11" s="24" t="s">
        <v>90</v>
      </c>
      <c r="V11" s="22" t="s">
        <v>48</v>
      </c>
      <c r="W11" s="22" t="s">
        <v>49</v>
      </c>
      <c r="X11" s="56" t="s">
        <v>50</v>
      </c>
    </row>
    <row r="12" spans="1:24" s="54" customFormat="1" ht="25.5" customHeight="1" x14ac:dyDescent="0.2">
      <c r="A12" s="26"/>
      <c r="B12" s="26"/>
      <c r="C12" s="26"/>
      <c r="D12" s="63"/>
      <c r="E12" s="28"/>
      <c r="F12" s="28"/>
      <c r="G12" s="26"/>
      <c r="H12" s="26"/>
      <c r="I12" s="26"/>
      <c r="J12" s="26"/>
      <c r="K12" s="29" t="s">
        <v>25</v>
      </c>
      <c r="L12" s="51">
        <f>SUM(L9:L11)</f>
        <v>978</v>
      </c>
      <c r="M12" s="64" t="s">
        <v>39</v>
      </c>
      <c r="N12" s="65">
        <f>SUM(N9:N11)</f>
        <v>3709363</v>
      </c>
      <c r="O12" s="65">
        <f>SUM(O9:O11)</f>
        <v>4064293</v>
      </c>
      <c r="P12" s="65">
        <f>SUM(P9:P11)</f>
        <v>77250000</v>
      </c>
      <c r="Q12" s="63"/>
      <c r="R12" s="63"/>
      <c r="S12" s="65">
        <f>SUM(S9:S11)</f>
        <v>78225000</v>
      </c>
      <c r="T12" s="26"/>
      <c r="U12" s="28"/>
      <c r="V12" s="26"/>
      <c r="W12" s="26"/>
      <c r="X12" s="28"/>
    </row>
    <row r="13" spans="1:24" s="54" customFormat="1" ht="8.25" customHeight="1" x14ac:dyDescent="0.2">
      <c r="A13" s="26"/>
      <c r="B13" s="26"/>
      <c r="C13" s="26"/>
      <c r="D13" s="63"/>
      <c r="E13" s="28"/>
      <c r="F13" s="28"/>
      <c r="G13" s="26"/>
      <c r="H13" s="26"/>
      <c r="I13" s="26"/>
      <c r="J13" s="26"/>
      <c r="K13" s="29"/>
      <c r="L13" s="29"/>
      <c r="M13" s="29"/>
      <c r="N13" s="66"/>
      <c r="O13" s="66"/>
      <c r="P13" s="66"/>
      <c r="Q13" s="63"/>
      <c r="R13" s="63"/>
      <c r="S13" s="66"/>
      <c r="T13" s="26"/>
      <c r="U13" s="28"/>
      <c r="V13" s="26"/>
      <c r="W13" s="26"/>
      <c r="X13" s="28"/>
    </row>
    <row r="14" spans="1:24" s="76" customFormat="1" ht="39" customHeight="1" x14ac:dyDescent="0.2">
      <c r="A14" s="67">
        <v>16603</v>
      </c>
      <c r="B14" s="67">
        <v>15614</v>
      </c>
      <c r="C14" s="67" t="s">
        <v>187</v>
      </c>
      <c r="D14" s="61">
        <v>42488</v>
      </c>
      <c r="E14" s="69" t="s">
        <v>95</v>
      </c>
      <c r="F14" s="69" t="s">
        <v>96</v>
      </c>
      <c r="G14" s="67" t="s">
        <v>52</v>
      </c>
      <c r="H14" s="67" t="s">
        <v>53</v>
      </c>
      <c r="I14" s="67">
        <v>77088</v>
      </c>
      <c r="J14" s="67">
        <v>6</v>
      </c>
      <c r="K14" s="22" t="s">
        <v>1</v>
      </c>
      <c r="L14" s="67">
        <v>252</v>
      </c>
      <c r="M14" s="70" t="s">
        <v>0</v>
      </c>
      <c r="N14" s="71">
        <v>990944</v>
      </c>
      <c r="O14" s="72">
        <v>990944</v>
      </c>
      <c r="P14" s="72">
        <v>16740000</v>
      </c>
      <c r="Q14" s="68">
        <v>42376</v>
      </c>
      <c r="R14" s="68">
        <v>42526</v>
      </c>
      <c r="S14" s="73">
        <v>17000000</v>
      </c>
      <c r="T14" s="67">
        <v>3</v>
      </c>
      <c r="U14" s="24" t="s">
        <v>91</v>
      </c>
      <c r="V14" s="22" t="s">
        <v>92</v>
      </c>
      <c r="W14" s="22" t="s">
        <v>93</v>
      </c>
      <c r="X14" s="56" t="s">
        <v>94</v>
      </c>
    </row>
    <row r="15" spans="1:24" s="54" customFormat="1" ht="25.5" customHeight="1" x14ac:dyDescent="0.2">
      <c r="A15" s="26"/>
      <c r="B15" s="26"/>
      <c r="C15" s="26"/>
      <c r="D15" s="63"/>
      <c r="E15" s="28"/>
      <c r="F15" s="28"/>
      <c r="G15" s="26"/>
      <c r="H15" s="26"/>
      <c r="I15" s="26"/>
      <c r="J15" s="26"/>
      <c r="K15" s="29" t="s">
        <v>25</v>
      </c>
      <c r="L15" s="51">
        <f>SUM(L14:L14)</f>
        <v>252</v>
      </c>
      <c r="M15" s="64" t="s">
        <v>39</v>
      </c>
      <c r="N15" s="65">
        <f>SUM(N14:N14)</f>
        <v>990944</v>
      </c>
      <c r="O15" s="65">
        <f>SUM(O14:O14)</f>
        <v>990944</v>
      </c>
      <c r="P15" s="65">
        <f>SUM(P14:P14)</f>
        <v>16740000</v>
      </c>
      <c r="Q15" s="63"/>
      <c r="R15" s="63"/>
      <c r="S15" s="65">
        <f>SUM(S14)</f>
        <v>17000000</v>
      </c>
      <c r="T15" s="26"/>
      <c r="U15" s="28"/>
      <c r="V15" s="26"/>
      <c r="W15" s="26"/>
      <c r="X15" s="28"/>
    </row>
    <row r="16" spans="1:24" s="54" customFormat="1" ht="8.25" customHeight="1" x14ac:dyDescent="0.2">
      <c r="A16" s="26"/>
      <c r="B16" s="26"/>
      <c r="C16" s="26"/>
      <c r="D16" s="63"/>
      <c r="E16" s="28"/>
      <c r="F16" s="28"/>
      <c r="G16" s="26"/>
      <c r="H16" s="26"/>
      <c r="I16" s="26"/>
      <c r="J16" s="26"/>
      <c r="K16" s="29"/>
      <c r="L16" s="29"/>
      <c r="M16" s="29"/>
      <c r="N16" s="66"/>
      <c r="O16" s="66"/>
      <c r="P16" s="66"/>
      <c r="Q16" s="63"/>
      <c r="R16" s="63"/>
      <c r="S16" s="66"/>
      <c r="T16" s="26"/>
      <c r="U16" s="28"/>
      <c r="V16" s="26"/>
      <c r="W16" s="26"/>
      <c r="X16" s="28"/>
    </row>
    <row r="17" spans="1:24" s="60" customFormat="1" ht="33" customHeight="1" x14ac:dyDescent="0.2">
      <c r="A17" s="22">
        <v>16604</v>
      </c>
      <c r="B17" s="22">
        <v>15605</v>
      </c>
      <c r="C17" s="22" t="s">
        <v>187</v>
      </c>
      <c r="D17" s="33">
        <v>42537</v>
      </c>
      <c r="E17" s="52" t="s">
        <v>65</v>
      </c>
      <c r="F17" s="52" t="s">
        <v>107</v>
      </c>
      <c r="G17" s="22" t="s">
        <v>66</v>
      </c>
      <c r="H17" s="22" t="s">
        <v>67</v>
      </c>
      <c r="I17" s="22">
        <v>78382</v>
      </c>
      <c r="J17" s="22">
        <v>10</v>
      </c>
      <c r="K17" s="22" t="s">
        <v>1</v>
      </c>
      <c r="L17" s="22">
        <v>126</v>
      </c>
      <c r="M17" s="57" t="s">
        <v>0</v>
      </c>
      <c r="N17" s="58">
        <v>157918</v>
      </c>
      <c r="O17" s="25">
        <v>157918</v>
      </c>
      <c r="P17" s="25">
        <v>2800000</v>
      </c>
      <c r="Q17" s="33">
        <v>42516</v>
      </c>
      <c r="R17" s="33">
        <v>42666</v>
      </c>
      <c r="S17" s="48">
        <v>3000000</v>
      </c>
      <c r="T17" s="22">
        <v>3</v>
      </c>
      <c r="U17" s="59" t="s">
        <v>74</v>
      </c>
      <c r="V17" s="22" t="s">
        <v>108</v>
      </c>
      <c r="W17" s="22" t="s">
        <v>75</v>
      </c>
      <c r="X17" s="77" t="s">
        <v>76</v>
      </c>
    </row>
    <row r="18" spans="1:24" s="54" customFormat="1" ht="25.5" customHeight="1" x14ac:dyDescent="0.2">
      <c r="A18" s="26"/>
      <c r="B18" s="26"/>
      <c r="C18" s="26"/>
      <c r="D18" s="63"/>
      <c r="E18" s="28"/>
      <c r="F18" s="28"/>
      <c r="G18" s="26"/>
      <c r="H18" s="26"/>
      <c r="I18" s="26"/>
      <c r="J18" s="26"/>
      <c r="K18" s="29" t="s">
        <v>25</v>
      </c>
      <c r="L18" s="51">
        <f>SUM(L17:L17)</f>
        <v>126</v>
      </c>
      <c r="M18" s="64" t="s">
        <v>39</v>
      </c>
      <c r="N18" s="65">
        <f>SUM(N17:N17)</f>
        <v>157918</v>
      </c>
      <c r="O18" s="65">
        <f>SUM(O17:O17)</f>
        <v>157918</v>
      </c>
      <c r="P18" s="65">
        <f>SUM(P17:P17)</f>
        <v>2800000</v>
      </c>
      <c r="Q18" s="63"/>
      <c r="R18" s="63"/>
      <c r="S18" s="65">
        <f>SUM(S17)</f>
        <v>3000000</v>
      </c>
      <c r="T18" s="26"/>
      <c r="U18" s="28"/>
      <c r="V18" s="26"/>
      <c r="W18" s="26"/>
      <c r="X18" s="28"/>
    </row>
    <row r="19" spans="1:24" s="54" customFormat="1" ht="8.25" customHeight="1" x14ac:dyDescent="0.2">
      <c r="A19" s="26"/>
      <c r="B19" s="26"/>
      <c r="C19" s="26"/>
      <c r="D19" s="63"/>
      <c r="E19" s="28"/>
      <c r="F19" s="28"/>
      <c r="G19" s="26"/>
      <c r="H19" s="26"/>
      <c r="I19" s="26"/>
      <c r="J19" s="26"/>
      <c r="K19" s="29"/>
      <c r="L19" s="29"/>
      <c r="M19" s="29"/>
      <c r="N19" s="66"/>
      <c r="O19" s="66"/>
      <c r="P19" s="66"/>
      <c r="Q19" s="63"/>
      <c r="R19" s="63"/>
      <c r="S19" s="66"/>
      <c r="T19" s="26"/>
      <c r="U19" s="28"/>
      <c r="V19" s="26"/>
      <c r="W19" s="26"/>
      <c r="X19" s="28"/>
    </row>
    <row r="20" spans="1:24" s="50" customFormat="1" ht="39" customHeight="1" x14ac:dyDescent="0.2">
      <c r="A20" s="22">
        <v>16605</v>
      </c>
      <c r="B20" s="22">
        <v>15606</v>
      </c>
      <c r="C20" s="22" t="s">
        <v>187</v>
      </c>
      <c r="D20" s="61">
        <v>42537</v>
      </c>
      <c r="E20" s="24" t="s">
        <v>77</v>
      </c>
      <c r="F20" s="24" t="s">
        <v>79</v>
      </c>
      <c r="G20" s="22" t="s">
        <v>78</v>
      </c>
      <c r="H20" s="22" t="s">
        <v>80</v>
      </c>
      <c r="I20" s="22">
        <v>78539</v>
      </c>
      <c r="J20" s="22">
        <v>11</v>
      </c>
      <c r="K20" s="22" t="s">
        <v>1</v>
      </c>
      <c r="L20" s="22">
        <v>100</v>
      </c>
      <c r="M20" s="22" t="s">
        <v>0</v>
      </c>
      <c r="N20" s="62">
        <v>263065</v>
      </c>
      <c r="O20" s="62">
        <v>263065</v>
      </c>
      <c r="P20" s="62">
        <v>4600000</v>
      </c>
      <c r="Q20" s="33">
        <v>42516</v>
      </c>
      <c r="R20" s="33">
        <v>42666</v>
      </c>
      <c r="S20" s="48">
        <v>4900000</v>
      </c>
      <c r="T20" s="22">
        <v>3</v>
      </c>
      <c r="U20" s="24" t="s">
        <v>81</v>
      </c>
      <c r="V20" s="22" t="s">
        <v>108</v>
      </c>
      <c r="W20" s="22" t="s">
        <v>75</v>
      </c>
      <c r="X20" s="77" t="s">
        <v>76</v>
      </c>
    </row>
    <row r="21" spans="1:24" s="3" customFormat="1" ht="25.5" customHeight="1" x14ac:dyDescent="0.2">
      <c r="A21" s="26"/>
      <c r="B21" s="26"/>
      <c r="C21" s="26"/>
      <c r="D21" s="34"/>
      <c r="E21" s="28"/>
      <c r="F21" s="28"/>
      <c r="G21" s="26"/>
      <c r="H21" s="26"/>
      <c r="I21" s="26"/>
      <c r="J21" s="26"/>
      <c r="K21" s="29" t="s">
        <v>25</v>
      </c>
      <c r="L21" s="51">
        <f>SUM(L20:L20)</f>
        <v>100</v>
      </c>
      <c r="M21" s="32" t="s">
        <v>39</v>
      </c>
      <c r="N21" s="30">
        <f>SUM(N20:N20)</f>
        <v>263065</v>
      </c>
      <c r="O21" s="30">
        <f>SUM(O20:O20)</f>
        <v>263065</v>
      </c>
      <c r="P21" s="30">
        <f>SUM(P20:P20)</f>
        <v>4600000</v>
      </c>
      <c r="Q21" s="34"/>
      <c r="R21" s="34"/>
      <c r="S21" s="30">
        <f>SUM(S20)</f>
        <v>4900000</v>
      </c>
      <c r="T21" s="26"/>
      <c r="U21" s="28"/>
      <c r="V21" s="28"/>
      <c r="W21" s="28"/>
      <c r="X21" s="28"/>
    </row>
    <row r="22" spans="1:24" s="3" customFormat="1" ht="8.25" customHeight="1" x14ac:dyDescent="0.2">
      <c r="A22" s="26"/>
      <c r="B22" s="26"/>
      <c r="C22" s="26"/>
      <c r="D22" s="34"/>
      <c r="E22" s="28"/>
      <c r="F22" s="28"/>
      <c r="G22" s="26"/>
      <c r="H22" s="26"/>
      <c r="I22" s="26"/>
      <c r="J22" s="26"/>
      <c r="K22" s="29"/>
      <c r="L22" s="29"/>
      <c r="M22" s="29"/>
      <c r="N22" s="31"/>
      <c r="O22" s="31"/>
      <c r="P22" s="31"/>
      <c r="Q22" s="34"/>
      <c r="R22" s="34"/>
      <c r="S22" s="31"/>
      <c r="T22" s="26"/>
      <c r="U22" s="28"/>
      <c r="V22" s="28"/>
      <c r="W22" s="28"/>
      <c r="X22" s="28"/>
    </row>
    <row r="23" spans="1:24" s="3" customFormat="1" ht="8.25" customHeight="1" x14ac:dyDescent="0.2">
      <c r="A23" s="26"/>
      <c r="B23" s="26"/>
      <c r="C23" s="26"/>
      <c r="D23" s="34"/>
      <c r="E23" s="28"/>
      <c r="F23" s="28"/>
      <c r="G23" s="26"/>
      <c r="H23" s="26"/>
      <c r="I23" s="26"/>
      <c r="J23" s="26"/>
      <c r="K23" s="29"/>
      <c r="L23" s="29"/>
      <c r="M23" s="29"/>
      <c r="N23" s="31"/>
      <c r="O23" s="31"/>
      <c r="P23" s="31"/>
      <c r="Q23" s="34"/>
      <c r="R23" s="34"/>
      <c r="S23" s="31"/>
      <c r="T23" s="26"/>
      <c r="U23" s="28"/>
      <c r="V23" s="28"/>
      <c r="W23" s="28"/>
      <c r="X23" s="28"/>
    </row>
    <row r="24" spans="1:24" x14ac:dyDescent="0.2">
      <c r="Q24" s="35"/>
      <c r="R24" s="35"/>
    </row>
    <row r="25" spans="1:24" s="4" customFormat="1" x14ac:dyDescent="0.2">
      <c r="E25" s="1"/>
      <c r="F25" s="1"/>
      <c r="K25" s="17" t="s">
        <v>25</v>
      </c>
      <c r="L25" s="13">
        <f>SUM(L12+L15+L18+L21)</f>
        <v>1456</v>
      </c>
      <c r="M25" s="32" t="s">
        <v>39</v>
      </c>
      <c r="N25" s="13">
        <f>SUM(N12+N15+N18+N21)</f>
        <v>5121290</v>
      </c>
      <c r="O25" s="13">
        <f>SUM(O12+O15+O18+O21)</f>
        <v>5476220</v>
      </c>
      <c r="P25" s="13">
        <f>SUM(P12+P15+P18+P21)</f>
        <v>101390000</v>
      </c>
      <c r="Q25" s="35"/>
      <c r="R25" s="35"/>
      <c r="S25" s="15">
        <f>S21+S18+S15+S12</f>
        <v>103125000</v>
      </c>
      <c r="U25" s="1"/>
      <c r="V25" s="1"/>
      <c r="W25" s="1"/>
      <c r="X25" s="1"/>
    </row>
    <row r="28" spans="1:24" s="4" customFormat="1" x14ac:dyDescent="0.2">
      <c r="A28" s="106" t="s">
        <v>38</v>
      </c>
      <c r="B28" s="106"/>
      <c r="C28" s="106"/>
      <c r="D28" s="106"/>
      <c r="E28" s="106"/>
      <c r="F28" s="106"/>
      <c r="G28" s="106"/>
      <c r="N28" s="1"/>
      <c r="O28" s="1"/>
      <c r="P28" s="1"/>
      <c r="Q28" s="19"/>
      <c r="R28" s="19"/>
      <c r="S28" s="1"/>
      <c r="U28" s="1"/>
      <c r="V28" s="1"/>
      <c r="W28" s="1"/>
      <c r="X28" s="1"/>
    </row>
  </sheetData>
  <mergeCells count="4">
    <mergeCell ref="A2:D2"/>
    <mergeCell ref="A6:E6"/>
    <mergeCell ref="A7:E7"/>
    <mergeCell ref="A28:G28"/>
  </mergeCells>
  <hyperlinks>
    <hyperlink ref="X14" r:id="rId1"/>
    <hyperlink ref="X9" r:id="rId2"/>
    <hyperlink ref="X11" r:id="rId3"/>
  </hyperlinks>
  <pageMargins left="0.7" right="0.7" top="0.75" bottom="0.75" header="0.3" footer="0.3"/>
  <pageSetup paperSize="5" scale="56" orientation="landscape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4HTC_local_issuer</vt:lpstr>
      <vt:lpstr>4HTC_TDHCA_Bond</vt:lpstr>
      <vt:lpstr>4HTC_local_issuer_closed</vt:lpstr>
      <vt:lpstr>4HTC_TDHCA_Bond_Closed</vt:lpstr>
    </vt:vector>
  </TitlesOfParts>
  <Company>TDHCA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4% HTC Application Status Log April 12, 2017</dc:title>
  <dc:subject>2016 TDHCA LIHTC Bonds</dc:subject>
  <dc:creator>TDHCA</dc:creator>
  <cp:keywords>2016 Final app log, 4%HTC Application Status Log, 2014 TDHCA LIHTC Bonds, multifamily, April 12, 2016</cp:keywords>
  <dc:description>2016 4HTC Bonds Status Log updated April 12</dc:description>
  <cp:lastModifiedBy>Jason Burr</cp:lastModifiedBy>
  <cp:lastPrinted>2016-11-09T18:18:04Z</cp:lastPrinted>
  <dcterms:created xsi:type="dcterms:W3CDTF">2013-09-11T20:44:22Z</dcterms:created>
  <dcterms:modified xsi:type="dcterms:W3CDTF">2020-06-09T17:41:35Z</dcterms:modified>
  <cp:category>4HTC Bonds</cp:category>
</cp:coreProperties>
</file>