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Q:\webmaster_projects\mf_temp_docs\2024\9% Cycle Documents\"/>
    </mc:Choice>
  </mc:AlternateContent>
  <xr:revisionPtr revIDLastSave="0" documentId="13_ncr:1_{EF6F6A3A-52A8-4641-8C35-D444BA45359D}" xr6:coauthVersionLast="47" xr6:coauthVersionMax="47" xr10:uidLastSave="{00000000-0000-0000-0000-000000000000}"/>
  <bookViews>
    <workbookView xWindow="-120" yWindow="-120" windowWidth="29040" windowHeight="15840" xr2:uid="{00000000-000D-0000-FFFF-FFFF00000000}"/>
  </bookViews>
  <sheets>
    <sheet name="Submissions" sheetId="1" r:id="rId1"/>
    <sheet name="Prior Year Credit Returns" sheetId="3" r:id="rId2"/>
  </sheets>
  <externalReferences>
    <externalReference r:id="rId3"/>
  </externalReferences>
  <definedNames>
    <definedName name="_xlnm._FilterDatabase" localSheetId="0" hidden="1">Submissions!$AF$1:$AF$244</definedName>
    <definedName name="_xlnm.Print_Area" localSheetId="0">Submissions!$A$1:$AI$194</definedName>
    <definedName name="_xlnm.Print_Titles" localSheetId="0">Submissions!$11:$11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2" i="1" l="1"/>
  <c r="C130" i="1"/>
  <c r="C117" i="1"/>
  <c r="C76" i="1"/>
  <c r="R116" i="1" l="1"/>
  <c r="B40" i="1" l="1"/>
  <c r="C40" i="1"/>
  <c r="D40" i="1"/>
  <c r="E40" i="1"/>
  <c r="F40" i="1"/>
  <c r="G40" i="1"/>
  <c r="H40" i="1"/>
  <c r="N40" i="1"/>
  <c r="P40" i="1"/>
  <c r="Q40" i="1"/>
  <c r="S40" i="1"/>
  <c r="T40" i="1"/>
  <c r="U40" i="1"/>
  <c r="V40" i="1"/>
  <c r="AB40" i="1"/>
  <c r="AB41" i="1"/>
  <c r="V41" i="1"/>
  <c r="U41" i="1"/>
  <c r="T41" i="1"/>
  <c r="S41" i="1"/>
  <c r="Q41" i="1"/>
  <c r="P41" i="1"/>
  <c r="N41" i="1"/>
  <c r="H41" i="1"/>
  <c r="G41" i="1"/>
  <c r="F41" i="1"/>
  <c r="E41" i="1"/>
  <c r="D41" i="1"/>
  <c r="C41" i="1"/>
  <c r="B41" i="1"/>
  <c r="O40" i="1" l="1"/>
  <c r="O41" i="1"/>
  <c r="R36" i="1"/>
  <c r="R42" i="1"/>
  <c r="R46" i="1"/>
  <c r="R57" i="1"/>
  <c r="R75" i="1"/>
  <c r="R82" i="1"/>
  <c r="R88" i="1"/>
  <c r="R101" i="1"/>
  <c r="R129" i="1"/>
  <c r="R144" i="1"/>
  <c r="R160" i="1"/>
  <c r="R164" i="1"/>
  <c r="R172" i="1"/>
  <c r="R180" i="1"/>
  <c r="R96" i="1"/>
  <c r="R92" i="1"/>
  <c r="R121" i="1"/>
  <c r="R139" i="1"/>
  <c r="R151" i="1"/>
  <c r="R190" i="1"/>
  <c r="R184" i="1"/>
  <c r="R134" i="1" l="1"/>
  <c r="R176" i="1" l="1"/>
  <c r="R192" i="1" l="1"/>
</calcChain>
</file>

<file path=xl/sharedStrings.xml><?xml version="1.0" encoding="utf-8"?>
<sst xmlns="http://schemas.openxmlformats.org/spreadsheetml/2006/main" count="1384" uniqueCount="494">
  <si>
    <t>Application Number</t>
  </si>
  <si>
    <t>City</t>
  </si>
  <si>
    <t>Development Name</t>
  </si>
  <si>
    <t>County</t>
  </si>
  <si>
    <t>Region</t>
  </si>
  <si>
    <t>Total Units</t>
  </si>
  <si>
    <t>HTC Request</t>
  </si>
  <si>
    <t>Nonprofit</t>
  </si>
  <si>
    <t>USDA</t>
  </si>
  <si>
    <t>At-Risk</t>
  </si>
  <si>
    <t>Development Address</t>
  </si>
  <si>
    <t>ZIP Code</t>
  </si>
  <si>
    <t>Urban/Rural</t>
  </si>
  <si>
    <t>Low-Income Units</t>
  </si>
  <si>
    <t>Market Rate Units</t>
  </si>
  <si>
    <t>Self Score Total</t>
  </si>
  <si>
    <t>Census Tract(s)</t>
  </si>
  <si>
    <t>Texas Department of Housing and Community Affairs</t>
  </si>
  <si>
    <t>At-Risk Set-Aside</t>
  </si>
  <si>
    <t>Total HTCs Requested</t>
  </si>
  <si>
    <t>USDA Set-Aside</t>
  </si>
  <si>
    <t>Construction Type</t>
  </si>
  <si>
    <t>Region 1/Rural</t>
  </si>
  <si>
    <t>Estimated Amount Available to Allocate</t>
  </si>
  <si>
    <t>§11.9(d)(1)</t>
  </si>
  <si>
    <t>§11.9(d)(4)</t>
  </si>
  <si>
    <t>§11.9(d)(5)</t>
  </si>
  <si>
    <t>§11.9(d)(6)</t>
  </si>
  <si>
    <t>§11.9(d)(7)</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</si>
  <si>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</si>
  <si>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</si>
  <si>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</si>
  <si>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</si>
  <si>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</si>
  <si>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</si>
  <si>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</si>
  <si>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</si>
  <si>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</si>
  <si>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</si>
  <si>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</si>
  <si>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</si>
  <si>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</si>
  <si>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</si>
  <si>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</si>
  <si>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</si>
  <si>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</si>
  <si>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</si>
  <si>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</si>
  <si>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</si>
  <si>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</si>
  <si>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</si>
  <si>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</si>
  <si>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</si>
  <si>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</si>
  <si>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Total Amount Requested</t>
  </si>
  <si>
    <t>Target Population
(Supp. Hsg. = SH)</t>
  </si>
  <si>
    <t>Primary Contact</t>
  </si>
  <si>
    <t>Second Contact</t>
  </si>
  <si>
    <t>Estimated Available to Allocate</t>
  </si>
  <si>
    <t>§11.9(c)(9)</t>
  </si>
  <si>
    <t>2024 Competitive (9%) Housing Tax Credit ("HTC") Program</t>
  </si>
  <si>
    <t>Applications:</t>
  </si>
  <si>
    <t>HQ Pre-K</t>
  </si>
  <si>
    <t xml:space="preserve"> Amenities Tie-Breaker Total §11.7(2)</t>
  </si>
  <si>
    <t xml:space="preserve">Total Score </t>
  </si>
  <si>
    <t>Santa Fe Place (f/k/a Justice Place)</t>
  </si>
  <si>
    <t>SEQ of 43rd St. and Justice Ave.</t>
  </si>
  <si>
    <t>Lubbock</t>
  </si>
  <si>
    <t>Urban</t>
  </si>
  <si>
    <t>NC</t>
  </si>
  <si>
    <t>General</t>
  </si>
  <si>
    <t>Kent R. Hance</t>
  </si>
  <si>
    <t>Alyssa Carpenter</t>
  </si>
  <si>
    <t xml:space="preserve">2024 Forward Commitment </t>
  </si>
  <si>
    <t>The Residence at Green Meadow</t>
  </si>
  <si>
    <t>NWQ Green Meadow Dr and Southwest Blvd</t>
  </si>
  <si>
    <t>San Angelo</t>
  </si>
  <si>
    <t>Tom Green</t>
  </si>
  <si>
    <t>Elderly</t>
  </si>
  <si>
    <t>April Engstrom</t>
  </si>
  <si>
    <t>Spring Creek Villas</t>
  </si>
  <si>
    <t>305 Hwy 8 North</t>
  </si>
  <si>
    <t>Linden</t>
  </si>
  <si>
    <t>Cass</t>
  </si>
  <si>
    <t>Rural</t>
  </si>
  <si>
    <t>Christina Ott</t>
  </si>
  <si>
    <t>The Willows Apartments</t>
  </si>
  <si>
    <t>324 Webb Street</t>
  </si>
  <si>
    <t>Smithville</t>
  </si>
  <si>
    <t>Bastrop</t>
  </si>
  <si>
    <t>Murray Calhoun</t>
  </si>
  <si>
    <t>Jason Rabalais</t>
  </si>
  <si>
    <t>Fredericksburg Senior Apartments</t>
  </si>
  <si>
    <t>591 E Highway Street</t>
  </si>
  <si>
    <t>Fredericksburg</t>
  </si>
  <si>
    <t>Gillespie</t>
  </si>
  <si>
    <t>Corrigan Square Apartments</t>
  </si>
  <si>
    <t>116 Bluebonnet Circle</t>
  </si>
  <si>
    <t>Corrigan</t>
  </si>
  <si>
    <t>Polk</t>
  </si>
  <si>
    <t>Jonathan Campbell</t>
  </si>
  <si>
    <t>Rebecca Armer</t>
  </si>
  <si>
    <t>Golden Oaks Apartments</t>
  </si>
  <si>
    <t>208 Legendary Lane</t>
  </si>
  <si>
    <t>Gun Barrel City</t>
  </si>
  <si>
    <t>Henderson</t>
  </si>
  <si>
    <t>Dennis Hoover</t>
  </si>
  <si>
    <t>Kim Youngquist</t>
  </si>
  <si>
    <t>Sherwood Arms Apartments</t>
  </si>
  <si>
    <t>213 N. Val Verde Dircle</t>
  </si>
  <si>
    <t>Keene</t>
  </si>
  <si>
    <t>Johnson</t>
  </si>
  <si>
    <t>Freestone Apartments</t>
  </si>
  <si>
    <t>835 W. Hwy 84, Rt 3 Box 300</t>
  </si>
  <si>
    <t>Teague</t>
  </si>
  <si>
    <t>Freestone</t>
  </si>
  <si>
    <t>Brownfield Estates</t>
  </si>
  <si>
    <t>601 E Felt Street</t>
  </si>
  <si>
    <t>Brownfield</t>
  </si>
  <si>
    <t>Terry</t>
  </si>
  <si>
    <t>Carthage Senior Estates</t>
  </si>
  <si>
    <t>100-101 Senior Ave</t>
  </si>
  <si>
    <t>Carthage</t>
  </si>
  <si>
    <t>Panola</t>
  </si>
  <si>
    <t>Hereford Estates</t>
  </si>
  <si>
    <t>401 Jack Griffin Ave</t>
  </si>
  <si>
    <t>Hereford</t>
  </si>
  <si>
    <t>Deaf Smith</t>
  </si>
  <si>
    <t>Emerald Park Apartments</t>
  </si>
  <si>
    <t>2000 US Highway 82 West &amp; 500 4th Street</t>
  </si>
  <si>
    <t>Whitesboro</t>
  </si>
  <si>
    <t>Grayson</t>
  </si>
  <si>
    <t>Mason Benbow</t>
  </si>
  <si>
    <t>Christopher Potterpin</t>
  </si>
  <si>
    <t>Navasota Manor</t>
  </si>
  <si>
    <t>1015 Church St</t>
  </si>
  <si>
    <t>Navasota</t>
  </si>
  <si>
    <t>Grimes</t>
  </si>
  <si>
    <t>West Family Apartments</t>
  </si>
  <si>
    <t>625 E Toko Road</t>
  </si>
  <si>
    <t>West</t>
  </si>
  <si>
    <t>McLennan</t>
  </si>
  <si>
    <t>Pathways at Santa Rita Courts East</t>
  </si>
  <si>
    <t>Approx. 2341 Corta St.</t>
  </si>
  <si>
    <t>Austin</t>
  </si>
  <si>
    <t>Travis</t>
  </si>
  <si>
    <t>Suzanne Schwertner</t>
  </si>
  <si>
    <t>Will Henderson</t>
  </si>
  <si>
    <t>Eberhart Place</t>
  </si>
  <si>
    <t>808 Eberhart Lane</t>
  </si>
  <si>
    <t>Tracey Fine</t>
  </si>
  <si>
    <t>T. Daniel Kalubi</t>
  </si>
  <si>
    <t>Oleander Commons</t>
  </si>
  <si>
    <t>12805 Bissonnet Street</t>
  </si>
  <si>
    <t>Houston</t>
  </si>
  <si>
    <t>Harris</t>
  </si>
  <si>
    <t>Lincoln Ridge</t>
  </si>
  <si>
    <t>705 McAnear Street</t>
  </si>
  <si>
    <t>Cleburne</t>
  </si>
  <si>
    <t>Anacua Senior Village</t>
  </si>
  <si>
    <t>1000 E 8th street</t>
  </si>
  <si>
    <t>Mission</t>
  </si>
  <si>
    <t>Hidalgo</t>
  </si>
  <si>
    <t>Arnold Padilla</t>
  </si>
  <si>
    <t>Kathryn Saar</t>
  </si>
  <si>
    <t>Riverview Apartments</t>
  </si>
  <si>
    <t>601 River Road</t>
  </si>
  <si>
    <t>San Marcos</t>
  </si>
  <si>
    <t>Hays</t>
  </si>
  <si>
    <t>Russell Gardner</t>
  </si>
  <si>
    <t>Melody Grove II</t>
  </si>
  <si>
    <t>1809 JJ Flewellen Road</t>
  </si>
  <si>
    <t>Waco</t>
  </si>
  <si>
    <t>Colton Kyle</t>
  </si>
  <si>
    <t>Art Strange</t>
  </si>
  <si>
    <t>Buena Vida Apartments</t>
  </si>
  <si>
    <t>E Tyler St and E 16th</t>
  </si>
  <si>
    <t>Brownsville</t>
  </si>
  <si>
    <t>Cameron</t>
  </si>
  <si>
    <t>Carla Mancha</t>
  </si>
  <si>
    <t>Janice Degollado</t>
  </si>
  <si>
    <t>Buena Vida Senior Living</t>
  </si>
  <si>
    <t>E Ringgold St and E 14th St</t>
  </si>
  <si>
    <t>Cottages on Independence</t>
  </si>
  <si>
    <t>Independence Dr. and Sand Crab Blvd.</t>
  </si>
  <si>
    <t>Port Lavaca</t>
  </si>
  <si>
    <t>Calhoun</t>
  </si>
  <si>
    <t>rural</t>
  </si>
  <si>
    <t>Michael Bowen</t>
  </si>
  <si>
    <t>Tricia Taylor</t>
  </si>
  <si>
    <t xml:space="preserve"> </t>
  </si>
  <si>
    <t>x</t>
  </si>
  <si>
    <t>West Parkway Seniors</t>
  </si>
  <si>
    <t>South 44th Street and West Parkway</t>
  </si>
  <si>
    <t>Corsicana</t>
  </si>
  <si>
    <t>Navaro</t>
  </si>
  <si>
    <t>Emanuel H. Glockzin, Jr.</t>
  </si>
  <si>
    <t>Betsy Brown</t>
  </si>
  <si>
    <t>The Residence at Red Cedar</t>
  </si>
  <si>
    <t>E side of S 45th St, S of W Park Row Blvd</t>
  </si>
  <si>
    <t>Navarro</t>
  </si>
  <si>
    <t>Hughes House III</t>
  </si>
  <si>
    <t>4912 East Rosedale Street and 5021 Avenue G</t>
  </si>
  <si>
    <t>Fort Worth</t>
  </si>
  <si>
    <t>Tarrant</t>
  </si>
  <si>
    <t>Mary-Margaret Lemons</t>
  </si>
  <si>
    <t>Monique Chavoya</t>
  </si>
  <si>
    <t>930 Military Parkway Living</t>
  </si>
  <si>
    <t>940 Military Parkway</t>
  </si>
  <si>
    <t>Mesquite</t>
  </si>
  <si>
    <t>Dallas</t>
  </si>
  <si>
    <t>Cody J. Hunt</t>
  </si>
  <si>
    <t>Taylor Thomas</t>
  </si>
  <si>
    <t>2910 Motley Senior Living</t>
  </si>
  <si>
    <t>2910 Motley Drive</t>
  </si>
  <si>
    <t>Northwest Drive Senior Living</t>
  </si>
  <si>
    <t>SEQ of Interstate 30 and Northwest Drive</t>
  </si>
  <si>
    <t>Thomas E. Huth</t>
  </si>
  <si>
    <t>3606 S Cockrell Hill Road Senior Living</t>
  </si>
  <si>
    <t>3606 and 3626 S Cockrell Hill Road</t>
  </si>
  <si>
    <t>8000 Walton Irving Living</t>
  </si>
  <si>
    <t>8000 Walton Boulevard</t>
  </si>
  <si>
    <t>Irving</t>
  </si>
  <si>
    <t>Lofts at Redwood</t>
  </si>
  <si>
    <t>5008 Collett Little Road</t>
  </si>
  <si>
    <t>Eleanor M.C. Fanning</t>
  </si>
  <si>
    <t>Jervon Harris</t>
  </si>
  <si>
    <t>Heritage Estates at Valley Ridge</t>
  </si>
  <si>
    <t>SEQ W Valley Ridge Blvd and N Garden Ridge Blvd</t>
  </si>
  <si>
    <t>Lewisville</t>
  </si>
  <si>
    <t>Denton</t>
  </si>
  <si>
    <t>Adrian Iglesias</t>
  </si>
  <si>
    <t>Chris Applequist</t>
  </si>
  <si>
    <t>Georgian Oaks</t>
  </si>
  <si>
    <t>210 E 7th St</t>
  </si>
  <si>
    <t>Megan Lasch</t>
  </si>
  <si>
    <t>Stella Haven</t>
  </si>
  <si>
    <t>3300 Sundown Blvd</t>
  </si>
  <si>
    <t>Alice Cruz</t>
  </si>
  <si>
    <t>Delara Chase</t>
  </si>
  <si>
    <t>4805 Altamesa Blvd</t>
  </si>
  <si>
    <t>Abigail Penner</t>
  </si>
  <si>
    <t>Maren Grove</t>
  </si>
  <si>
    <t>801 W Shaw St</t>
  </si>
  <si>
    <t>West End Lofts</t>
  </si>
  <si>
    <t>805 Elm St</t>
  </si>
  <si>
    <t>Jessica Krochtengel</t>
  </si>
  <si>
    <t>Zachary Krochtengel</t>
  </si>
  <si>
    <t>Sherry Pointe Apartments</t>
  </si>
  <si>
    <t>NEQ of E Arkansas Ln and Sherry St</t>
  </si>
  <si>
    <t>Arlington</t>
  </si>
  <si>
    <t>Deepak P. Sulakhe</t>
  </si>
  <si>
    <t>Cairn Point Carroll</t>
  </si>
  <si>
    <t>2229 N. Carroll Blvd.</t>
  </si>
  <si>
    <t>Val DeLeon</t>
  </si>
  <si>
    <t>Rick Manzardo</t>
  </si>
  <si>
    <t>Reserve at Kilgore</t>
  </si>
  <si>
    <t>SWC of Utzman St and Parkview St</t>
  </si>
  <si>
    <t>Kilgore</t>
  </si>
  <si>
    <t>Gregg</t>
  </si>
  <si>
    <t>Brian McGeady</t>
  </si>
  <si>
    <t>Justin Gregory</t>
  </si>
  <si>
    <t>Pleasant Pointe Apartments</t>
  </si>
  <si>
    <t>1708 West 16th Street</t>
  </si>
  <si>
    <t>Mount Pleasant</t>
  </si>
  <si>
    <t>Titus</t>
  </si>
  <si>
    <t>Justin Zimmerman</t>
  </si>
  <si>
    <t>Jeff Beckler</t>
  </si>
  <si>
    <t>Athens Trails</t>
  </si>
  <si>
    <t>414 W College St</t>
  </si>
  <si>
    <t>Athens</t>
  </si>
  <si>
    <t>Michael Fogel</t>
  </si>
  <si>
    <t>Reserve at Tyler</t>
  </si>
  <si>
    <t>1005 S Southeast Loop 323</t>
  </si>
  <si>
    <t>Tyler</t>
  </si>
  <si>
    <t>Smith</t>
  </si>
  <si>
    <t>Moore Grocery Lofts</t>
  </si>
  <si>
    <t>410 N Broadway Ave</t>
  </si>
  <si>
    <t>Brannon Fitch</t>
  </si>
  <si>
    <t>Hollis Fitch</t>
  </si>
  <si>
    <t>Longview Terrace</t>
  </si>
  <si>
    <t>1320 Reel Rd</t>
  </si>
  <si>
    <t>Longview</t>
  </si>
  <si>
    <t>Pine Creek Senior Village</t>
  </si>
  <si>
    <t>SEC SE Stallings Drive and East Main Street</t>
  </si>
  <si>
    <t>Nacogdoches</t>
  </si>
  <si>
    <t>JOT Couch</t>
  </si>
  <si>
    <t>Prado Place</t>
  </si>
  <si>
    <t>415 S 11th St, Beaumont, TX 77701</t>
  </si>
  <si>
    <t>Beaumont</t>
  </si>
  <si>
    <t>Jefferson</t>
  </si>
  <si>
    <t>CJ Lintner</t>
  </si>
  <si>
    <t>Karla Burck</t>
  </si>
  <si>
    <t>West Loop Seniors</t>
  </si>
  <si>
    <t>FM 2765</t>
  </si>
  <si>
    <t>El Campo</t>
  </si>
  <si>
    <t>Wharton</t>
  </si>
  <si>
    <t>Emanuel H. Glockzin</t>
  </si>
  <si>
    <t>MillPond at Huntsville</t>
  </si>
  <si>
    <t>2201 Bobby K. Marks Drive</t>
  </si>
  <si>
    <t>Huntsville</t>
  </si>
  <si>
    <t>Walker</t>
  </si>
  <si>
    <t>Lisa Vecchietti</t>
  </si>
  <si>
    <t>David Fournier</t>
  </si>
  <si>
    <t>Veterans Memorial Village</t>
  </si>
  <si>
    <t>11415 Veterans Memorial Dr</t>
  </si>
  <si>
    <t>Robin Smith</t>
  </si>
  <si>
    <t>Rebecca Broadbent</t>
  </si>
  <si>
    <t>Bissonnet Village</t>
  </si>
  <si>
    <t>12865 Bissonnet St</t>
  </si>
  <si>
    <t>10112 Bissonnet Living</t>
  </si>
  <si>
    <t>NEQ of Bissonnet Street and W Sam Houston Parkway S</t>
  </si>
  <si>
    <t>New Faith Senior Village Apartments</t>
  </si>
  <si>
    <t>4315 W. Fuqua Street</t>
  </si>
  <si>
    <t>Donna W. Rickenbacker</t>
  </si>
  <si>
    <t>James E. Rickenbacker</t>
  </si>
  <si>
    <t>West Fork Place</t>
  </si>
  <si>
    <t>West side of Kingwood Place, Dr., south of Kingwood Medical Drive</t>
  </si>
  <si>
    <t>Montgomery</t>
  </si>
  <si>
    <t>David Mark Koogler</t>
  </si>
  <si>
    <t>Taylor Pate</t>
  </si>
  <si>
    <t>Andover Village Apartments (f/k/a Nunn Village Apartments)</t>
  </si>
  <si>
    <t>6901 Bellfort Avenue</t>
  </si>
  <si>
    <t>Donna Rickenbacker</t>
  </si>
  <si>
    <t>Northpark Garden Villas</t>
  </si>
  <si>
    <t>East Side Imperial Valley Dr at Northpark Central Dr</t>
  </si>
  <si>
    <t>Russ Michaels</t>
  </si>
  <si>
    <t>Jennifer Bartlett</t>
  </si>
  <si>
    <t>Retreat at Esther</t>
  </si>
  <si>
    <t>Southwest Quadrant of Wheatley St and Esther Dr</t>
  </si>
  <si>
    <t>Miranda Sprague</t>
  </si>
  <si>
    <t>Tamea Dula</t>
  </si>
  <si>
    <t>WALIPP Senior Residence Expansion</t>
  </si>
  <si>
    <t>5120 Scott St., 5134 Grantwood St., 5141 Grantwood St.</t>
  </si>
  <si>
    <t>Cheryl Lawson</t>
  </si>
  <si>
    <t>Deborah Welchel</t>
  </si>
  <si>
    <t>Dashwood Trails</t>
  </si>
  <si>
    <t>NEC Dashwood Dr and Jetty Ln</t>
  </si>
  <si>
    <t>New Hope Housing Wheatley</t>
  </si>
  <si>
    <t>1117 Bland Street</t>
  </si>
  <si>
    <t>Ron Lastimosa</t>
  </si>
  <si>
    <t>Katie Stewart-Anchondo</t>
  </si>
  <si>
    <t>Green Manor Apartments</t>
  </si>
  <si>
    <t>310 E. 3rd</t>
  </si>
  <si>
    <t>Burnet</t>
  </si>
  <si>
    <t>Pathways at Santa Rita Courts West</t>
  </si>
  <si>
    <t>Approx. 2210 E. 2nd</t>
  </si>
  <si>
    <t>Bailey at Stassney</t>
  </si>
  <si>
    <t>400 W Stassney Lane</t>
  </si>
  <si>
    <t>Ariana Brendle</t>
  </si>
  <si>
    <t>Oscar Paul</t>
  </si>
  <si>
    <t>Bailey at Berkman</t>
  </si>
  <si>
    <t>6405 Berkman Drive</t>
  </si>
  <si>
    <t>Ovetta Rosedale</t>
  </si>
  <si>
    <t>4202-4210 Medical Pkwy</t>
  </si>
  <si>
    <t>1500 Rio (formerly St. Martin's Senior Housing)</t>
  </si>
  <si>
    <t>1500 Rio Grande Street</t>
  </si>
  <si>
    <t>Janine Sisak</t>
  </si>
  <si>
    <t>Andrew Sinnott</t>
  </si>
  <si>
    <t>Gatesville Crossing</t>
  </si>
  <si>
    <t>Approx 2909 S Hwy 36</t>
  </si>
  <si>
    <t>Gatesville</t>
  </si>
  <si>
    <t>Coryell</t>
  </si>
  <si>
    <t>Bird Creek Senior Living</t>
  </si>
  <si>
    <t>3000 S. General Bruce Dr</t>
  </si>
  <si>
    <t>Temple</t>
  </si>
  <si>
    <t>Bell</t>
  </si>
  <si>
    <t>Jacob Mooney</t>
  </si>
  <si>
    <t>Sarah Andre</t>
  </si>
  <si>
    <t>Westwood Apartments</t>
  </si>
  <si>
    <t>3001 Illinois Ave.</t>
  </si>
  <si>
    <t>Killeen</t>
  </si>
  <si>
    <t>Enrique Flores, IV</t>
  </si>
  <si>
    <t>Michael Tamez</t>
  </si>
  <si>
    <t>Freedom's Path Kerrville II</t>
  </si>
  <si>
    <t>Approx 3602 Memorial Blvd</t>
  </si>
  <si>
    <t>Kerrville</t>
  </si>
  <si>
    <t>Kerr</t>
  </si>
  <si>
    <t>Craig Taylor</t>
  </si>
  <si>
    <t>Patricia Murchison</t>
  </si>
  <si>
    <t>The Residence at Live Oak</t>
  </si>
  <si>
    <t>217 &amp; 219 Depot Street</t>
  </si>
  <si>
    <t>Pleasanton</t>
  </si>
  <si>
    <t>Atascosa</t>
  </si>
  <si>
    <t>San Antonio</t>
  </si>
  <si>
    <t>Bexar</t>
  </si>
  <si>
    <t>FishPond at Buena Vista</t>
  </si>
  <si>
    <t>1601 &amp; 1615 Buena Vista Drive</t>
  </si>
  <si>
    <t>Park at Dogwood</t>
  </si>
  <si>
    <t>NEC McQueeny Road at County Line Memorial Trail</t>
  </si>
  <si>
    <t>New Braunfels</t>
  </si>
  <si>
    <t>Comal</t>
  </si>
  <si>
    <t>Byron Burkhalter</t>
  </si>
  <si>
    <t>Mark Willson</t>
  </si>
  <si>
    <t>Claudette Lofts</t>
  </si>
  <si>
    <t>511 Fredericksburg Road</t>
  </si>
  <si>
    <t>Jennifer Gonzalez</t>
  </si>
  <si>
    <t>Jose Gonzalez</t>
  </si>
  <si>
    <t>Palms at Morris</t>
  </si>
  <si>
    <t>2212 Morris St</t>
  </si>
  <si>
    <t>Corpus Christi</t>
  </si>
  <si>
    <t>Nueces</t>
  </si>
  <si>
    <t>Bradford McMurray</t>
  </si>
  <si>
    <t>Cindy Marquez</t>
  </si>
  <si>
    <t>Palms at Williams</t>
  </si>
  <si>
    <t>7031 Williams Drive</t>
  </si>
  <si>
    <t>Bibb Senior Living</t>
  </si>
  <si>
    <t>574 S. Bibb Ave</t>
  </si>
  <si>
    <t>Eagle Pass</t>
  </si>
  <si>
    <t>Maverick</t>
  </si>
  <si>
    <t>Citrus Village Apartments</t>
  </si>
  <si>
    <t>695 N I Road</t>
  </si>
  <si>
    <t>Pharr</t>
  </si>
  <si>
    <t>The Bryan</t>
  </si>
  <si>
    <t>SEQ E Bus Hwy 83 and Bryan Rd</t>
  </si>
  <si>
    <t>Ellen Moskalik</t>
  </si>
  <si>
    <t>Magnolia Apartments</t>
  </si>
  <si>
    <t>1710 E. Richardson Rd.</t>
  </si>
  <si>
    <t>Edinburg</t>
  </si>
  <si>
    <t>Erique Flores, IV</t>
  </si>
  <si>
    <t>Villas at Primrose</t>
  </si>
  <si>
    <t>SEQ of Buddy Owens Blvd. &amp; N. Ware Rd.</t>
  </si>
  <si>
    <t>McAllen</t>
  </si>
  <si>
    <t>Buena Vida Supportive Housing</t>
  </si>
  <si>
    <t>E 14th St and E Tyler St</t>
  </si>
  <si>
    <t>Sagebrush Apartments</t>
  </si>
  <si>
    <t>218 Lynn Gavit Rd.</t>
  </si>
  <si>
    <t>Brady</t>
  </si>
  <si>
    <t>McCulloch</t>
  </si>
  <si>
    <t>Mark Mayfield</t>
  </si>
  <si>
    <t>Jonathan Coreas</t>
  </si>
  <si>
    <t>Meadow View Estates</t>
  </si>
  <si>
    <t>NWQ of Santiesteban Lane and Buntline Drive</t>
  </si>
  <si>
    <t>Homestead Meadows South</t>
  </si>
  <si>
    <t>El Paso</t>
  </si>
  <si>
    <t>Roy Lopez</t>
  </si>
  <si>
    <t>Ike Monty</t>
  </si>
  <si>
    <t>Pebble Hills Seniors</t>
  </si>
  <si>
    <t>NWC Charles Foster Avenue and John Hayes Street</t>
  </si>
  <si>
    <t>Chai Manor II</t>
  </si>
  <si>
    <t>SWQ Wallenberg Dr and Carousel Dr</t>
  </si>
  <si>
    <t>Satish Bhaskar</t>
  </si>
  <si>
    <t>Mesa Hills II</t>
  </si>
  <si>
    <t>NWQ Bluff Canyon Cir and S Mesa Hills Dr</t>
  </si>
  <si>
    <t>AcR</t>
  </si>
  <si>
    <t>Recon</t>
  </si>
  <si>
    <t>SH</t>
  </si>
  <si>
    <t>NC/AR</t>
  </si>
  <si>
    <t>AcR/NC</t>
  </si>
  <si>
    <t>NC/SS</t>
  </si>
  <si>
    <t>Recon/NC</t>
  </si>
  <si>
    <t>Parkside at Buffalo Bayou</t>
  </si>
  <si>
    <t>737 N. Drennan Street</t>
  </si>
  <si>
    <t>Emily Abeln</t>
  </si>
  <si>
    <t>Michael Sciortino</t>
  </si>
  <si>
    <r>
      <rPr>
        <b/>
        <u/>
        <sz val="10"/>
        <color indexed="8"/>
        <rFont val="Cambria"/>
        <family val="1"/>
      </rPr>
      <t>NOTE</t>
    </r>
    <r>
      <rPr>
        <b/>
        <sz val="10"/>
        <color indexed="8"/>
        <rFont val="Cambria"/>
        <family val="1"/>
      </rPr>
      <t>:</t>
    </r>
    <r>
      <rPr>
        <sz val="10"/>
        <color indexed="8"/>
        <rFont val="Cambria"/>
        <family val="1"/>
      </rPr>
      <t xml:space="preserve"> 
The following scoring categories are NOT included in the "Self Score Total" column but intent is reflected in the last six columns:
§11.9(d)(1) - Local Government Support
§11.9(d)(4) - Quantifiable Community Participation ("QCP")
§11.9(d)(5) - Community Support from State Representative
§11.9(d)(6) - Input from Community Organizations
§11.9(d)(7) - Community Revitalization Plan ("CRP")                                 §11.9(c)(9) - Readiness to Proceed ("RTP") 
</t>
    </r>
  </si>
  <si>
    <t xml:space="preserve">Elderly Limit  </t>
  </si>
  <si>
    <t xml:space="preserve">Elderly Limit </t>
  </si>
  <si>
    <t xml:space="preserve"> §11.7(1) USDA      Tie -Breaker </t>
  </si>
  <si>
    <t>Construction Type:   (NC=NC, Recon=Recon, AcR=Acquisition/Rehab, Rehab=Rehabilitation Only, SS = Scattered Site, AR = Adaptive Reuse)</t>
  </si>
  <si>
    <t>Review Status</t>
  </si>
  <si>
    <t>Prev. Participation Review Status</t>
  </si>
  <si>
    <t>Underwriting Status</t>
  </si>
  <si>
    <t>Tentative Recommendation</t>
  </si>
  <si>
    <t>Award</t>
  </si>
  <si>
    <t>C</t>
  </si>
  <si>
    <t xml:space="preserve">Award </t>
  </si>
  <si>
    <t>Cypress Creek at Forest Lane</t>
  </si>
  <si>
    <t>7340 Kingswood Senior Living</t>
  </si>
  <si>
    <t>Juniper Apartments</t>
  </si>
  <si>
    <t xml:space="preserve">The Park Tower </t>
  </si>
  <si>
    <t>Date of Return</t>
  </si>
  <si>
    <t>Return Amount</t>
  </si>
  <si>
    <t>The list below includes any credits returned to the Department that are reflected in the estimated amount available to allocate in the Application Log. Applicants that identify inaccurate or missing entries on this list should contact Josh Goldberger at Joshua.Goldberger@tdhca.texas.gov</t>
  </si>
  <si>
    <t>9% HTC Returns</t>
  </si>
  <si>
    <t xml:space="preserve">C </t>
  </si>
  <si>
    <t xml:space="preserve">Award and Waiting List </t>
  </si>
  <si>
    <t xml:space="preserve">NC </t>
  </si>
  <si>
    <t>The status is reflected as "C"
for complete or "UR" for under
review.</t>
  </si>
  <si>
    <t xml:space="preserve">The list of recommended awards and applications that remain on the waiting list is organized by region and subregion. Applicants selecting the At-Risk/USDA Set-Asides are listed first and are organized by best possible score rather than by region. Detailed information about each Application and instructions regarding how to interpret the information presented here is included in previously posted logs on the Department's website.  </t>
  </si>
  <si>
    <t xml:space="preserve">Credit Return </t>
  </si>
  <si>
    <t>Kirkwood Crossing</t>
  </si>
  <si>
    <t xml:space="preserve">Urban 6 </t>
  </si>
  <si>
    <t>23812_22211</t>
  </si>
  <si>
    <t>MillPond at Robstown</t>
  </si>
  <si>
    <t xml:space="preserve">Rural 10 </t>
  </si>
  <si>
    <t xml:space="preserve">Region </t>
  </si>
  <si>
    <t xml:space="preserve">Urban 3 </t>
  </si>
  <si>
    <t>Urban 3</t>
  </si>
  <si>
    <t>Version Date:  December 20, 2024</t>
  </si>
  <si>
    <t>Vista Park</t>
  </si>
  <si>
    <t>NE of Nacogdoches Rd and Spring Farm St</t>
  </si>
  <si>
    <t>Dan Wilson</t>
  </si>
  <si>
    <t>Carine Yhap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</si>
</sst>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6" formatCode="&quot;$&quot;#,##0_);[Red]\(&quot;$&quot;#,##0\)"/>
    <numFmt numFmtId="44" formatCode="_(&quot;$&quot;* #,##0.00_);_(&quot;$&quot;* \(#,##0.00\);_(&quot;$&quot;* &quot;-&quot;??_);_(@_)"/>
    <numFmt numFmtId="43" formatCode="_(* #,##0.00_);_(* \(#,##0.00\);_(* &quot;-&quot;??_);_(@_)"/>
    <numFmt numFmtId="164" formatCode="_(* #,##0_);_(* \(#,##0\);_(* &quot;-&quot;??_);_(@_)"/>
    <numFmt numFmtId="165" formatCode="0.0"/>
  </numFmts>
  <fonts count="23" x14ac:knownFonts="1">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b/>
      <sz val="16"/>
      <color rgb="FF000000"/>
      <name val="Cambria"/>
      <family val="1"/>
    </font>
    <font>
      <sz val="10"/>
      <color indexed="8"/>
      <name val="Cambria"/>
      <family val="1"/>
    </font>
    <font>
      <sz val="10"/>
      <color rgb="FF000000"/>
      <name val="Calibri"/>
      <family val="2"/>
    </font>
    <font>
      <b/>
      <sz val="10"/>
      <color rgb="FF000000"/>
      <name val="Cambria"/>
      <family val="1"/>
    </font>
    <font>
      <b/>
      <u/>
      <sz val="10"/>
      <color indexed="8"/>
      <name val="Cambria"/>
      <family val="1"/>
    </font>
    <font>
      <b/>
      <sz val="10"/>
      <color indexed="8"/>
      <name val="Cambria"/>
      <family val="1"/>
    </font>
    <font>
      <sz val="10"/>
      <color indexed="8"/>
      <name val="Calibri"/>
      <family val="2"/>
      <scheme val="minor"/>
    </font>
    <font>
      <sz val="10"/>
      <color rgb="FF000000"/>
      <name val="Calibri"/>
      <family val="2"/>
      <scheme val="minor"/>
    </font>
    <font>
      <b/>
      <sz val="10"/>
      <color rgb="FF000000"/>
      <name val="Calibri"/>
      <family val="2"/>
      <scheme val="minor"/>
    </font>
    <font>
      <b/>
      <sz val="10"/>
      <color rgb="FF000000"/>
      <name val="Calibri"/>
      <family val="2"/>
    </font>
    <font>
      <b/>
      <sz val="10"/>
      <color theme="1"/>
      <name val="Calibri"/>
      <family val="2"/>
      <scheme val="minor"/>
    </font>
    <font>
      <b/>
      <sz val="10"/>
      <color rgb="FF000000"/>
      <name val="Garamond"/>
      <family val="1"/>
    </font>
    <font>
      <b/>
      <sz val="16"/>
      <color rgb="FF000000"/>
      <name val="Cambria"/>
      <family val="1"/>
      <scheme val="major"/>
    </font>
    <font>
      <b/>
      <sz val="9"/>
      <color indexed="8"/>
      <name val="Calibri"/>
      <family val="2"/>
      <scheme val="minor"/>
    </font>
    <font>
      <sz val="8"/>
      <color rgb="FF000000"/>
      <name val="Calibri"/>
      <family val="2"/>
    </font>
    <font>
      <b/>
      <sz val="8"/>
      <color rgb="FF000000"/>
      <name val="Calibri"/>
      <family val="2"/>
    </font>
    <font>
      <sz val="8"/>
      <color theme="1"/>
      <name val="Calibri"/>
      <family val="2"/>
      <scheme val="minor"/>
    </font>
    <font>
      <sz val="10"/>
      <color rgb="FF000000"/>
      <name val="Cambria"/>
      <family val="1"/>
      <scheme val="major"/>
    </font>
  </fonts>
  <fills count="6">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bottom style="thin">
        <color indexed="8"/>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2" fillId="0" borderId="0"/>
    <xf numFmtId="43" fontId="1" fillId="0" borderId="0" applyFont="0" applyFill="0" applyBorder="0" applyAlignment="0" applyProtection="0"/>
  </cellStyleXfs>
  <cellXfs count="136">
    <xf numFmtId="0" fontId="0" fillId="0" borderId="0" xfId="0"/>
    <xf numFmtId="0" fontId="3" fillId="2" borderId="1" xfId="2" applyFont="1" applyFill="1" applyBorder="1" applyAlignment="1">
      <alignment horizontal="center" textRotation="90" wrapText="1"/>
    </xf>
    <xf numFmtId="0" fontId="3" fillId="2" borderId="2" xfId="2" applyFont="1" applyFill="1" applyBorder="1" applyAlignment="1">
      <alignment horizontal="center" wrapText="1"/>
    </xf>
    <xf numFmtId="0" fontId="3" fillId="2" borderId="3" xfId="2" applyFont="1" applyFill="1" applyBorder="1" applyAlignment="1">
      <alignment horizontal="center" wrapText="1"/>
    </xf>
    <xf numFmtId="0" fontId="3" fillId="2" borderId="3" xfId="2" applyFont="1" applyFill="1" applyBorder="1" applyAlignment="1">
      <alignment horizontal="center" textRotation="90" wrapText="1"/>
    </xf>
    <xf numFmtId="0" fontId="4" fillId="0" borderId="0" xfId="0" applyFont="1" applyAlignment="1">
      <alignment wrapText="1"/>
    </xf>
    <xf numFmtId="0" fontId="5" fillId="0" borderId="0" xfId="0" applyFont="1" applyAlignment="1">
      <alignment horizontal="left"/>
    </xf>
    <xf numFmtId="0" fontId="5" fillId="0" borderId="0" xfId="0" applyFont="1"/>
    <xf numFmtId="0" fontId="7" fillId="0" borderId="0" xfId="0" applyFont="1"/>
    <xf numFmtId="0" fontId="7" fillId="0" borderId="0" xfId="0" applyFont="1" applyAlignment="1"/>
    <xf numFmtId="0" fontId="8" fillId="0" borderId="0" xfId="0" applyFont="1"/>
    <xf numFmtId="0" fontId="3" fillId="0" borderId="0" xfId="2" applyFont="1" applyFill="1" applyBorder="1" applyAlignment="1">
      <alignment horizontal="center" textRotation="90" wrapText="1"/>
    </xf>
    <xf numFmtId="0" fontId="3" fillId="0" borderId="0" xfId="2" applyFont="1" applyFill="1" applyBorder="1" applyAlignment="1">
      <alignment horizontal="center" wrapText="1"/>
    </xf>
    <xf numFmtId="0" fontId="3" fillId="0" borderId="0" xfId="2" applyFont="1" applyFill="1" applyBorder="1" applyAlignment="1">
      <alignment horizontal="left" wrapText="1"/>
    </xf>
    <xf numFmtId="0" fontId="7" fillId="0" borderId="0" xfId="0" applyFont="1" applyFill="1"/>
    <xf numFmtId="0" fontId="4" fillId="0" borderId="0" xfId="0" applyFont="1" applyFill="1" applyAlignment="1">
      <alignment wrapText="1"/>
    </xf>
    <xf numFmtId="0" fontId="3" fillId="0" borderId="0" xfId="2" applyFont="1" applyFill="1" applyBorder="1" applyAlignment="1">
      <alignment horizontal="left"/>
    </xf>
    <xf numFmtId="0" fontId="3" fillId="4" borderId="0" xfId="2" applyFont="1" applyFill="1" applyBorder="1" applyAlignment="1">
      <alignment horizontal="left" vertical="top"/>
    </xf>
    <xf numFmtId="0" fontId="11" fillId="4" borderId="0" xfId="2" applyFont="1" applyFill="1" applyBorder="1" applyAlignment="1">
      <alignment vertical="top" wrapText="1"/>
    </xf>
    <xf numFmtId="5" fontId="3" fillId="0" borderId="0" xfId="1" applyNumberFormat="1" applyFont="1" applyFill="1" applyBorder="1" applyAlignment="1">
      <alignment horizontal="left" vertical="top" wrapText="1"/>
    </xf>
    <xf numFmtId="0" fontId="12" fillId="0" borderId="0" xfId="0" applyFont="1"/>
    <xf numFmtId="0" fontId="3" fillId="4" borderId="0" xfId="2" applyFont="1" applyFill="1" applyBorder="1" applyAlignment="1">
      <alignment horizontal="right" vertical="top"/>
    </xf>
    <xf numFmtId="0" fontId="12" fillId="0" borderId="0" xfId="0" applyFont="1" applyAlignment="1"/>
    <xf numFmtId="0" fontId="3" fillId="4" borderId="0" xfId="2" applyFont="1" applyFill="1" applyBorder="1" applyAlignment="1">
      <alignment vertical="top" wrapText="1"/>
    </xf>
    <xf numFmtId="0" fontId="14" fillId="3" borderId="1" xfId="0" applyFont="1" applyFill="1" applyBorder="1" applyAlignment="1">
      <alignment textRotation="90" wrapText="1"/>
    </xf>
    <xf numFmtId="0" fontId="7" fillId="0" borderId="0" xfId="0" applyFont="1" applyAlignment="1">
      <alignment horizontal="center"/>
    </xf>
    <xf numFmtId="0" fontId="12" fillId="0" borderId="0" xfId="0" applyFont="1" applyAlignment="1">
      <alignment horizontal="center"/>
    </xf>
    <xf numFmtId="0" fontId="4" fillId="0" borderId="0" xfId="0" applyFont="1" applyFill="1" applyBorder="1" applyAlignment="1">
      <alignment horizontal="justify" vertical="center" wrapText="1"/>
    </xf>
    <xf numFmtId="0" fontId="13" fillId="0" borderId="0" xfId="0" applyNumberFormat="1" applyFont="1"/>
    <xf numFmtId="0" fontId="14" fillId="0" borderId="0" xfId="0" applyFont="1"/>
    <xf numFmtId="5" fontId="7" fillId="0" borderId="0" xfId="0" applyNumberFormat="1" applyFont="1" applyAlignment="1"/>
    <xf numFmtId="5" fontId="14" fillId="0" borderId="0" xfId="0" applyNumberFormat="1" applyFont="1" applyAlignment="1">
      <alignment horizontal="left"/>
    </xf>
    <xf numFmtId="0" fontId="14" fillId="0" borderId="0" xfId="0" applyFont="1" applyAlignment="1">
      <alignment horizontal="center"/>
    </xf>
    <xf numFmtId="0" fontId="0" fillId="0" borderId="0" xfId="0" applyAlignment="1">
      <alignment vertical="top" wrapText="1"/>
    </xf>
    <xf numFmtId="0" fontId="0" fillId="0" borderId="0" xfId="0" applyAlignment="1">
      <alignment vertical="top"/>
    </xf>
    <xf numFmtId="0" fontId="3" fillId="4" borderId="0" xfId="2" applyFont="1" applyFill="1" applyBorder="1" applyAlignment="1">
      <alignment horizontal="left"/>
    </xf>
    <xf numFmtId="0" fontId="11" fillId="4" borderId="0" xfId="2" applyFont="1" applyFill="1" applyBorder="1" applyAlignment="1">
      <alignment wrapText="1"/>
    </xf>
    <xf numFmtId="0" fontId="13" fillId="0" borderId="0" xfId="0" applyNumberFormat="1" applyFont="1" applyAlignment="1"/>
    <xf numFmtId="0" fontId="3" fillId="4" borderId="0" xfId="2" applyFont="1" applyFill="1" applyBorder="1" applyAlignment="1">
      <alignment horizontal="right"/>
    </xf>
    <xf numFmtId="0" fontId="0" fillId="0" borderId="0" xfId="0" applyAlignment="1"/>
    <xf numFmtId="0" fontId="3" fillId="0" borderId="0" xfId="2" applyFont="1" applyFill="1" applyBorder="1" applyAlignment="1">
      <alignment horizontal="center"/>
    </xf>
    <xf numFmtId="5" fontId="3" fillId="0" borderId="0" xfId="1" applyNumberFormat="1" applyFont="1" applyFill="1" applyBorder="1" applyAlignment="1">
      <alignment horizontal="left" vertical="top"/>
    </xf>
    <xf numFmtId="5" fontId="3" fillId="0" borderId="0" xfId="1" applyNumberFormat="1" applyFont="1" applyFill="1" applyBorder="1" applyAlignment="1">
      <alignment horizontal="left"/>
    </xf>
    <xf numFmtId="164" fontId="0" fillId="0" borderId="0" xfId="3" applyNumberFormat="1" applyFont="1"/>
    <xf numFmtId="164" fontId="3" fillId="2" borderId="3" xfId="3" applyNumberFormat="1" applyFont="1" applyFill="1" applyBorder="1" applyAlignment="1">
      <alignment horizontal="center" wrapText="1"/>
    </xf>
    <xf numFmtId="164" fontId="3" fillId="0" borderId="0" xfId="3" applyNumberFormat="1" applyFont="1" applyFill="1" applyBorder="1" applyAlignment="1">
      <alignment horizontal="center" wrapText="1"/>
    </xf>
    <xf numFmtId="164" fontId="13" fillId="0" borderId="0" xfId="3" applyNumberFormat="1" applyFont="1"/>
    <xf numFmtId="164" fontId="7" fillId="0" borderId="0" xfId="3" applyNumberFormat="1" applyFont="1"/>
    <xf numFmtId="164" fontId="13" fillId="0" borderId="0" xfId="3" applyNumberFormat="1" applyFont="1" applyAlignment="1"/>
    <xf numFmtId="164" fontId="14" fillId="0" borderId="0" xfId="3" applyNumberFormat="1" applyFont="1" applyAlignment="1">
      <alignment horizontal="right"/>
    </xf>
    <xf numFmtId="0" fontId="16" fillId="0" borderId="0" xfId="0" applyFont="1" applyBorder="1"/>
    <xf numFmtId="0" fontId="7" fillId="0" borderId="0" xfId="0" applyFont="1" applyAlignment="1">
      <alignment horizontal="left"/>
    </xf>
    <xf numFmtId="0" fontId="13" fillId="0" borderId="0" xfId="0" applyFont="1" applyAlignment="1">
      <alignment horizontal="left"/>
    </xf>
    <xf numFmtId="0" fontId="14" fillId="0" borderId="0" xfId="0" applyFont="1" applyAlignment="1">
      <alignment horizontal="left"/>
    </xf>
    <xf numFmtId="0" fontId="7" fillId="0" borderId="0" xfId="0" applyFont="1" applyAlignment="1">
      <alignment horizontal="left" vertical="top" wrapText="1"/>
    </xf>
    <xf numFmtId="0" fontId="7" fillId="0" borderId="0" xfId="0" applyFont="1" applyAlignment="1">
      <alignment vertical="top" wrapText="1"/>
    </xf>
    <xf numFmtId="0" fontId="7" fillId="0" borderId="0" xfId="0" applyFont="1" applyAlignment="1">
      <alignment vertical="top"/>
    </xf>
    <xf numFmtId="0" fontId="7" fillId="0" borderId="0" xfId="0" applyFont="1" applyAlignment="1">
      <alignment horizontal="center" vertical="top" wrapText="1"/>
    </xf>
    <xf numFmtId="164" fontId="7" fillId="0" borderId="0" xfId="3" applyNumberFormat="1" applyFont="1" applyAlignment="1">
      <alignment vertical="top" wrapText="1"/>
    </xf>
    <xf numFmtId="164" fontId="7" fillId="0" borderId="0" xfId="3" applyNumberFormat="1" applyFont="1" applyFill="1"/>
    <xf numFmtId="0" fontId="6" fillId="0" borderId="0" xfId="0" applyFont="1" applyFill="1" applyBorder="1" applyAlignment="1">
      <alignment horizontal="left" vertical="center"/>
    </xf>
    <xf numFmtId="0" fontId="3" fillId="2" borderId="4" xfId="2" applyNumberFormat="1" applyFont="1" applyFill="1" applyBorder="1" applyAlignment="1">
      <alignment horizontal="center" textRotation="90"/>
    </xf>
    <xf numFmtId="0" fontId="14" fillId="0" borderId="0" xfId="0" applyFont="1" applyFill="1" applyBorder="1" applyAlignment="1"/>
    <xf numFmtId="0" fontId="6" fillId="0" borderId="0" xfId="0" applyFont="1" applyFill="1" applyBorder="1" applyAlignment="1">
      <alignment wrapText="1"/>
    </xf>
    <xf numFmtId="0" fontId="7" fillId="0" borderId="0" xfId="0" applyFont="1" applyAlignment="1">
      <alignment horizontal="right"/>
    </xf>
    <xf numFmtId="0" fontId="4" fillId="0" borderId="0" xfId="0" applyNumberFormat="1" applyFont="1" applyFill="1" applyAlignment="1">
      <alignment horizontal="right"/>
    </xf>
    <xf numFmtId="0" fontId="4" fillId="0" borderId="0" xfId="0" applyNumberFormat="1" applyFont="1" applyFill="1" applyAlignment="1">
      <alignment horizontal="right" wrapText="1"/>
    </xf>
    <xf numFmtId="0" fontId="0" fillId="0" borderId="0" xfId="0" applyAlignment="1">
      <alignment horizontal="center"/>
    </xf>
    <xf numFmtId="5" fontId="7" fillId="0" borderId="0" xfId="0" applyNumberFormat="1" applyFont="1"/>
    <xf numFmtId="164" fontId="6" fillId="0" borderId="0" xfId="3" applyNumberFormat="1" applyFont="1" applyFill="1" applyBorder="1" applyAlignment="1">
      <alignment wrapText="1"/>
    </xf>
    <xf numFmtId="0" fontId="7" fillId="0" borderId="0" xfId="3" applyNumberFormat="1" applyFont="1"/>
    <xf numFmtId="1" fontId="3" fillId="2" borderId="3" xfId="2" applyNumberFormat="1" applyFont="1" applyFill="1" applyBorder="1" applyAlignment="1">
      <alignment horizontal="center" textRotation="90" wrapText="1"/>
    </xf>
    <xf numFmtId="1" fontId="3" fillId="0" borderId="0" xfId="2" applyNumberFormat="1" applyFont="1" applyFill="1" applyBorder="1" applyAlignment="1">
      <alignment horizontal="center" textRotation="90" wrapText="1"/>
    </xf>
    <xf numFmtId="1" fontId="7" fillId="0" borderId="0" xfId="0" applyNumberFormat="1" applyFont="1" applyAlignment="1">
      <alignment horizontal="center"/>
    </xf>
    <xf numFmtId="1" fontId="12" fillId="0" borderId="0" xfId="0" applyNumberFormat="1" applyFont="1" applyAlignment="1">
      <alignment horizontal="center"/>
    </xf>
    <xf numFmtId="1" fontId="7" fillId="0" borderId="0" xfId="0" applyNumberFormat="1" applyFont="1" applyAlignment="1">
      <alignment horizontal="center" vertical="top" wrapText="1"/>
    </xf>
    <xf numFmtId="1" fontId="7" fillId="0" borderId="0" xfId="3" applyNumberFormat="1" applyFont="1" applyAlignment="1"/>
    <xf numFmtId="1" fontId="7" fillId="0" borderId="0" xfId="3" applyNumberFormat="1" applyFont="1"/>
    <xf numFmtId="1" fontId="6" fillId="0" borderId="0" xfId="3" applyNumberFormat="1" applyFont="1" applyFill="1" applyBorder="1" applyAlignment="1">
      <alignment wrapText="1"/>
    </xf>
    <xf numFmtId="1" fontId="6" fillId="0" borderId="0" xfId="3" applyNumberFormat="1" applyFont="1" applyFill="1" applyBorder="1" applyAlignment="1">
      <alignment horizontal="left" vertical="center" wrapText="1"/>
    </xf>
    <xf numFmtId="1" fontId="3" fillId="2" borderId="1" xfId="3" applyNumberFormat="1" applyFont="1" applyFill="1" applyBorder="1" applyAlignment="1">
      <alignment horizontal="center" wrapText="1"/>
    </xf>
    <xf numFmtId="1" fontId="3" fillId="0" borderId="0" xfId="3" applyNumberFormat="1" applyFont="1" applyFill="1" applyBorder="1" applyAlignment="1">
      <alignment horizontal="center" wrapText="1"/>
    </xf>
    <xf numFmtId="1" fontId="12" fillId="0" borderId="0" xfId="3" applyNumberFormat="1" applyFont="1"/>
    <xf numFmtId="1" fontId="7" fillId="0" borderId="0" xfId="3" applyNumberFormat="1" applyFont="1" applyAlignment="1">
      <alignment vertical="top" wrapText="1"/>
    </xf>
    <xf numFmtId="1" fontId="12" fillId="0" borderId="0" xfId="3" applyNumberFormat="1" applyFont="1" applyAlignment="1"/>
    <xf numFmtId="1" fontId="14" fillId="0" borderId="0" xfId="0" applyNumberFormat="1" applyFont="1" applyAlignment="1">
      <alignment horizontal="center"/>
    </xf>
    <xf numFmtId="49" fontId="7" fillId="0" borderId="0" xfId="0" applyNumberFormat="1" applyFont="1" applyAlignment="1">
      <alignment horizontal="center"/>
    </xf>
    <xf numFmtId="49" fontId="3" fillId="2" borderId="3" xfId="2" applyNumberFormat="1" applyFont="1" applyFill="1" applyBorder="1" applyAlignment="1">
      <alignment horizontal="center" textRotation="90" wrapText="1"/>
    </xf>
    <xf numFmtId="49" fontId="3" fillId="0" borderId="0" xfId="2" applyNumberFormat="1" applyFont="1" applyFill="1" applyBorder="1" applyAlignment="1">
      <alignment horizontal="center" textRotation="90" wrapText="1"/>
    </xf>
    <xf numFmtId="49" fontId="12" fillId="0" borderId="0" xfId="0" applyNumberFormat="1" applyFont="1" applyAlignment="1">
      <alignment horizontal="center"/>
    </xf>
    <xf numFmtId="49" fontId="7" fillId="0" borderId="0" xfId="0" applyNumberFormat="1" applyFont="1" applyAlignment="1">
      <alignment horizontal="center" vertical="top" wrapText="1"/>
    </xf>
    <xf numFmtId="49" fontId="0" fillId="0" borderId="0" xfId="0" applyNumberFormat="1" applyAlignment="1">
      <alignment horizontal="center"/>
    </xf>
    <xf numFmtId="49" fontId="14" fillId="0" borderId="0" xfId="0" applyNumberFormat="1" applyFont="1" applyAlignment="1">
      <alignment horizontal="center"/>
    </xf>
    <xf numFmtId="0" fontId="7" fillId="0" borderId="0" xfId="0" applyFont="1" applyFill="1" applyAlignment="1">
      <alignment horizontal="right"/>
    </xf>
    <xf numFmtId="0" fontId="7" fillId="0" borderId="0" xfId="0" applyFont="1" applyFill="1" applyAlignment="1">
      <alignment horizontal="center"/>
    </xf>
    <xf numFmtId="0" fontId="14" fillId="0" borderId="6" xfId="0" applyFont="1" applyFill="1" applyBorder="1" applyAlignment="1">
      <alignment horizontal="center"/>
    </xf>
    <xf numFmtId="0" fontId="14" fillId="0" borderId="0" xfId="0" applyFont="1" applyFill="1" applyBorder="1" applyAlignment="1">
      <alignment horizontal="center"/>
    </xf>
    <xf numFmtId="0" fontId="14" fillId="3" borderId="1" xfId="0" applyFont="1" applyFill="1" applyBorder="1" applyAlignment="1">
      <alignment horizontal="center" textRotation="90" wrapText="1"/>
    </xf>
    <xf numFmtId="1" fontId="7" fillId="0" borderId="0" xfId="3" applyNumberFormat="1" applyFont="1" applyAlignment="1">
      <alignment horizontal="center"/>
    </xf>
    <xf numFmtId="0" fontId="7" fillId="0" borderId="0" xfId="3" applyNumberFormat="1" applyFont="1" applyAlignment="1">
      <alignment horizontal="center"/>
    </xf>
    <xf numFmtId="0" fontId="0" fillId="0" borderId="0" xfId="0" applyAlignment="1">
      <alignment horizontal="center" vertical="top" wrapText="1"/>
    </xf>
    <xf numFmtId="1" fontId="0" fillId="0" borderId="0" xfId="0" applyNumberFormat="1"/>
    <xf numFmtId="1" fontId="7" fillId="0" borderId="0" xfId="0" applyNumberFormat="1" applyFont="1" applyFill="1" applyAlignment="1">
      <alignment horizontal="center"/>
    </xf>
    <xf numFmtId="1" fontId="0" fillId="0" borderId="0" xfId="0" applyNumberFormat="1" applyAlignment="1">
      <alignment horizontal="center"/>
    </xf>
    <xf numFmtId="1" fontId="0" fillId="0" borderId="0" xfId="0" applyNumberFormat="1" applyAlignment="1">
      <alignment horizontal="center" vertical="top"/>
    </xf>
    <xf numFmtId="0" fontId="7" fillId="0" borderId="0" xfId="0" applyFont="1" applyAlignment="1">
      <alignment horizontal="left"/>
    </xf>
    <xf numFmtId="0" fontId="0" fillId="5" borderId="0" xfId="0" applyFill="1"/>
    <xf numFmtId="165" fontId="7" fillId="0" borderId="0" xfId="3" applyNumberFormat="1" applyFont="1" applyAlignment="1">
      <alignment horizontal="center"/>
    </xf>
    <xf numFmtId="0" fontId="7" fillId="0" borderId="0" xfId="0" applyFont="1" applyAlignment="1">
      <alignment horizontal="left"/>
    </xf>
    <xf numFmtId="0" fontId="0" fillId="0" borderId="0" xfId="0" applyAlignment="1">
      <alignment horizontal="center" vertical="top"/>
    </xf>
    <xf numFmtId="0" fontId="1" fillId="0" borderId="0" xfId="0" applyFont="1" applyAlignment="1">
      <alignment horizontal="center"/>
    </xf>
    <xf numFmtId="1" fontId="1" fillId="0" borderId="0" xfId="0" applyNumberFormat="1" applyFont="1" applyAlignment="1">
      <alignment horizontal="center"/>
    </xf>
    <xf numFmtId="14" fontId="7" fillId="0" borderId="1" xfId="0" applyNumberFormat="1" applyFont="1" applyBorder="1" applyAlignment="1">
      <alignment horizontal="left"/>
    </xf>
    <xf numFmtId="6" fontId="7" fillId="0" borderId="1" xfId="1" applyNumberFormat="1" applyFont="1" applyBorder="1" applyAlignment="1">
      <alignment horizontal="left"/>
    </xf>
    <xf numFmtId="0" fontId="7" fillId="0" borderId="1" xfId="0" applyFont="1" applyBorder="1" applyAlignment="1">
      <alignment horizontal="left"/>
    </xf>
    <xf numFmtId="0" fontId="14" fillId="5" borderId="7" xfId="0" applyFont="1" applyFill="1" applyBorder="1" applyAlignment="1">
      <alignment horizontal="center"/>
    </xf>
    <xf numFmtId="0" fontId="14" fillId="5" borderId="8" xfId="0" applyFont="1" applyFill="1" applyBorder="1" applyAlignment="1">
      <alignment horizontal="center"/>
    </xf>
    <xf numFmtId="0" fontId="14" fillId="5" borderId="9" xfId="0" applyFont="1" applyFill="1" applyBorder="1" applyAlignment="1">
      <alignment horizontal="center"/>
    </xf>
    <xf numFmtId="0" fontId="7" fillId="0" borderId="0" xfId="0" applyFont="1" applyAlignment="1">
      <alignment wrapText="1"/>
    </xf>
    <xf numFmtId="165" fontId="7" fillId="0" borderId="0" xfId="0" applyNumberFormat="1" applyFont="1"/>
    <xf numFmtId="43" fontId="18" fillId="2" borderId="1" xfId="3" applyFont="1" applyFill="1" applyBorder="1" applyAlignment="1">
      <alignment horizontal="center" wrapText="1"/>
    </xf>
    <xf numFmtId="43" fontId="19" fillId="0" borderId="0" xfId="3" applyFont="1"/>
    <xf numFmtId="43" fontId="20" fillId="0" borderId="0" xfId="3" applyFont="1" applyFill="1" applyBorder="1" applyAlignment="1"/>
    <xf numFmtId="43" fontId="19" fillId="0" borderId="0" xfId="3" applyFont="1" applyFill="1"/>
    <xf numFmtId="43" fontId="21" fillId="0" borderId="0" xfId="3" applyFont="1" applyFill="1" applyAlignment="1">
      <alignment wrapText="1"/>
    </xf>
    <xf numFmtId="1" fontId="0" fillId="0" borderId="0" xfId="0" applyNumberFormat="1" applyAlignment="1">
      <alignment horizontal="center"/>
    </xf>
    <xf numFmtId="0" fontId="6" fillId="3" borderId="0" xfId="0" applyFont="1" applyFill="1" applyBorder="1" applyAlignment="1">
      <alignment horizontal="left" vertical="top" wrapText="1"/>
    </xf>
    <xf numFmtId="0" fontId="4" fillId="4" borderId="0" xfId="0" applyFont="1" applyFill="1" applyBorder="1" applyAlignment="1">
      <alignment horizontal="left" vertical="center" wrapText="1"/>
    </xf>
    <xf numFmtId="0" fontId="7" fillId="0" borderId="0" xfId="0" applyFont="1" applyAlignment="1">
      <alignment horizontal="left"/>
    </xf>
    <xf numFmtId="0" fontId="14" fillId="0" borderId="0" xfId="0" applyFont="1" applyAlignment="1">
      <alignment horizontal="right"/>
    </xf>
    <xf numFmtId="0" fontId="15" fillId="0" borderId="0" xfId="0" applyFont="1" applyFill="1" applyBorder="1" applyAlignment="1">
      <alignment horizontal="left"/>
    </xf>
    <xf numFmtId="0" fontId="15" fillId="0" borderId="5" xfId="0" applyFont="1" applyFill="1" applyBorder="1" applyAlignment="1">
      <alignment horizontal="center" vertical="center" wrapText="1"/>
    </xf>
    <xf numFmtId="0" fontId="22" fillId="3" borderId="0" xfId="0" applyFont="1" applyFill="1" applyAlignment="1">
      <alignment horizontal="center" vertical="center" wrapText="1"/>
    </xf>
    <xf numFmtId="1" fontId="0" fillId="0" borderId="0" xfId="0" applyNumberFormat="1" applyAlignment="1">
      <alignment horizontal="center"/>
    </xf>
    <xf numFmtId="0" fontId="7" fillId="0" borderId="0" xfId="0" applyFont="1" applyAlignment="1">
      <alignment horizontal="center" vertical="center" wrapText="1"/>
    </xf>
    <xf numFmtId="0" fontId="17" fillId="0" borderId="0" xfId="0" applyFont="1" applyFill="1" applyAlignment="1">
      <alignment horizontal="center"/>
    </xf>
  </cellXfs>
  <cellStyles count="4">
    <cellStyle name="Comma" xfId="3" builtinId="3"/>
    <cellStyle name="Currency" xfId="1" builtinId="4"/>
    <cellStyle name="Normal" xfId="0" builtinId="0"/>
    <cellStyle name="Normal_Sheet1" xfId="2" xr:uid="{00000000-0005-0000-0000-00000300000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55245</xdr:colOff>
      <xdr:row>0</xdr:row>
      <xdr:rowOff>10585</xdr:rowOff>
    </xdr:from>
    <xdr:to>
      <xdr:col>1</xdr:col>
      <xdr:colOff>1120140</xdr:colOff>
      <xdr:row>4</xdr:row>
      <xdr:rowOff>31169</xdr:rowOff>
    </xdr:to>
    <xdr:pic>
      <xdr:nvPicPr>
        <xdr:cNvPr id="2" name="Picture 1" descr="TDHCA logo.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711412" y="10585"/>
          <a:ext cx="1064895" cy="94133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goldber\Documents\2024_9HTC_full_app_import%20-%20for%20first%20lo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s>
    <sheetDataSet>
      <sheetData sheetId="0" refreshError="1"/>
      <sheetData sheetId="1">
        <row r="1">
          <cell r="A1" t="str">
            <v>TDHCA#</v>
          </cell>
          <cell r="B1" t="str">
            <v>moddatelist</v>
          </cell>
          <cell r="C1" t="str">
            <v>path</v>
          </cell>
          <cell r="D1" t="str">
            <v>1no TAC 11.1(k)</v>
          </cell>
          <cell r="E1" t="str">
            <v>1mile3year</v>
          </cell>
          <cell r="F1" t="str">
            <v>2no%HTC</v>
          </cell>
          <cell r="G1" t="str">
            <v>2no/5no</v>
          </cell>
          <cell r="H1" t="str">
            <v>2contact email</v>
          </cell>
          <cell r="I1" t="str">
            <v>2contact name</v>
          </cell>
          <cell r="J1" t="str">
            <v>2contact phone cell</v>
          </cell>
          <cell r="K1" t="str">
            <v>2contact phone office</v>
          </cell>
          <cell r="L1" t="str">
            <v>2yes</v>
          </cell>
          <cell r="M1" t="str">
            <v>4no/6no</v>
          </cell>
          <cell r="N1" t="str">
            <v>&gt;4units</v>
          </cell>
          <cell r="O1" t="str">
            <v>BDRM0</v>
          </cell>
          <cell r="P1" t="str">
            <v>BDRM1</v>
          </cell>
          <cell r="Q1" t="str">
            <v>BDRM2</v>
          </cell>
          <cell r="R1" t="str">
            <v>BDRM3</v>
          </cell>
          <cell r="S1" t="str">
            <v>BDRM4</v>
          </cell>
          <cell r="T1" t="str">
            <v>BDRM5</v>
          </cell>
          <cell r="U1" t="str">
            <v>Bond$</v>
          </cell>
          <cell r="V1" t="str">
            <v>CE contact name</v>
          </cell>
          <cell r="W1" t="str">
            <v>CE contact name.1</v>
          </cell>
          <cell r="X1" t="str">
            <v>CE email</v>
          </cell>
          <cell r="Y1" t="str">
            <v>CE email.1</v>
          </cell>
          <cell r="Z1" t="str">
            <v>CE name</v>
          </cell>
          <cell r="AA1" t="str">
            <v>CE name.1</v>
          </cell>
          <cell r="AB1" t="str">
            <v>CHDO$</v>
          </cell>
          <cell r="AC1" t="str">
            <v>DDA</v>
          </cell>
          <cell r="AD1" t="str">
            <v>HARP60</v>
          </cell>
          <cell r="AE1" t="str">
            <v>HARP80</v>
          </cell>
          <cell r="AF1" t="str">
            <v>HARPQP</v>
          </cell>
          <cell r="AG1" t="str">
            <v>HARPTOTAL</v>
          </cell>
          <cell r="AH1" t="str">
            <v>HGC contact name</v>
          </cell>
          <cell r="AI1" t="str">
            <v>HGC email</v>
          </cell>
          <cell r="AJ1" t="str">
            <v>HGC name</v>
          </cell>
          <cell r="AK1" t="str">
            <v>HOME Total</v>
          </cell>
          <cell r="AL1" t="str">
            <v>HOME30</v>
          </cell>
          <cell r="AM1" t="str">
            <v>HOME40</v>
          </cell>
          <cell r="AN1" t="str">
            <v>HOME50</v>
          </cell>
          <cell r="AO1" t="str">
            <v>HOME60</v>
          </cell>
          <cell r="AP1" t="str">
            <v>HOME80</v>
          </cell>
          <cell r="AQ1" t="str">
            <v>HTC NP</v>
          </cell>
          <cell r="AR1" t="str">
            <v>HTC USDA</v>
          </cell>
          <cell r="AS1" t="str">
            <v>HTC at-risk</v>
          </cell>
          <cell r="AT1" t="str">
            <v>HTC$</v>
          </cell>
          <cell r="AU1" t="str">
            <v>Home Ar $ 1</v>
          </cell>
          <cell r="AV1" t="str">
            <v>Home Arp COCA</v>
          </cell>
          <cell r="AW1" t="str">
            <v>Home Arp Dropdown1</v>
          </cell>
          <cell r="AX1" t="str">
            <v>Home Arp Dropdown2</v>
          </cell>
          <cell r="AY1" t="str">
            <v>Home Arp NOFA</v>
          </cell>
          <cell r="AZ1" t="str">
            <v>HomeArp$2</v>
          </cell>
          <cell r="BA1" t="str">
            <v>Hone Arp set-aside</v>
          </cell>
          <cell r="BB1" t="str">
            <v>IGC contact name</v>
          </cell>
          <cell r="BC1" t="str">
            <v>IGC email</v>
          </cell>
          <cell r="BD1" t="str">
            <v>IGC name</v>
          </cell>
          <cell r="BE1" t="str">
            <v>ISD</v>
          </cell>
          <cell r="BF1" t="str">
            <v>Local Political Subdivision</v>
          </cell>
          <cell r="BG1" t="str">
            <v>MA contact name</v>
          </cell>
          <cell r="BH1" t="str">
            <v>MA email</v>
          </cell>
          <cell r="BI1" t="str">
            <v>MA name</v>
          </cell>
          <cell r="BJ1" t="str">
            <v>MFDL NOFA</v>
          </cell>
          <cell r="BK1" t="str">
            <v>MFDL Type</v>
          </cell>
          <cell r="BL1" t="str">
            <v>MFDL setaside</v>
          </cell>
          <cell r="BM1" t="str">
            <v>MFDL$ C only</v>
          </cell>
          <cell r="BN1" t="str">
            <v>MFDLSOurcefunds</v>
          </cell>
          <cell r="BO1" t="str">
            <v>NHTF LI Total</v>
          </cell>
          <cell r="BP1" t="str">
            <v>NHTF MR Total</v>
          </cell>
          <cell r="BQ1" t="str">
            <v>NHTF Total</v>
          </cell>
          <cell r="BR1" t="str">
            <v>NHTF30</v>
          </cell>
          <cell r="BS1" t="str">
            <v>PM contact name</v>
          </cell>
          <cell r="BT1" t="str">
            <v>PM email</v>
          </cell>
          <cell r="BU1" t="str">
            <v>PM name</v>
          </cell>
          <cell r="BV1" t="str">
            <v>PM phone</v>
          </cell>
          <cell r="BW1" t="str">
            <v>Previous TDHCA #</v>
          </cell>
          <cell r="BX1" t="str">
            <v>QCT</v>
          </cell>
          <cell r="BY1" t="str">
            <v>Rural via §11.2no4(5)(B) Rural Designation</v>
          </cell>
          <cell r="BZ1" t="str">
            <v>SRO</v>
          </cell>
          <cell r="CA1" t="str">
            <v>SSP1 contact name</v>
          </cell>
          <cell r="CB1" t="str">
            <v>SSP1 email</v>
          </cell>
          <cell r="CC1" t="str">
            <v>SSP1 name</v>
          </cell>
          <cell r="CD1" t="str">
            <v>SSP2 contact name</v>
          </cell>
          <cell r="CE1" t="str">
            <v>SSP2 email</v>
          </cell>
          <cell r="CF1" t="str">
            <v>SSP2 name</v>
          </cell>
          <cell r="CG1" t="str">
            <v>TC Total</v>
          </cell>
          <cell r="CH1" t="str">
            <v>TC20</v>
          </cell>
          <cell r="CI1" t="str">
            <v>TC30</v>
          </cell>
          <cell r="CJ1" t="str">
            <v>TC40</v>
          </cell>
          <cell r="CK1" t="str">
            <v>TC50</v>
          </cell>
          <cell r="CL1" t="str">
            <v>TC60</v>
          </cell>
          <cell r="CM1" t="str">
            <v>TC70</v>
          </cell>
          <cell r="CN1" t="str">
            <v>TC80</v>
          </cell>
          <cell r="CO1" t="str">
            <v>TCEO</v>
          </cell>
          <cell r="CP1" t="str">
            <v>TCMR</v>
          </cell>
          <cell r="CQ1" t="str">
            <v>TCMR Total</v>
          </cell>
          <cell r="CR1" t="str">
            <v>US rep district</v>
          </cell>
          <cell r="CS1" t="str">
            <v>acct contact name</v>
          </cell>
          <cell r="CT1" t="str">
            <v>acct email</v>
          </cell>
          <cell r="CU1" t="str">
            <v>acct name</v>
          </cell>
          <cell r="CV1" t="str">
            <v>app address</v>
          </cell>
          <cell r="CW1" t="str">
            <v>app city</v>
          </cell>
          <cell r="CX1" t="str">
            <v>app contact name</v>
          </cell>
          <cell r="CY1" t="str">
            <v>app email</v>
          </cell>
          <cell r="CZ1" t="str">
            <v>app phone cell</v>
          </cell>
          <cell r="DA1" t="str">
            <v>app phone office</v>
          </cell>
          <cell r="DB1" t="str">
            <v>app st</v>
          </cell>
          <cell r="DC1" t="str">
            <v>app zip</v>
          </cell>
          <cell r="DD1" t="str">
            <v>applicant</v>
          </cell>
          <cell r="DE1" t="str">
            <v>appraiser contact name</v>
          </cell>
          <cell r="DF1" t="str">
            <v>appraiser email</v>
          </cell>
          <cell r="DG1" t="str">
            <v>appraiser name</v>
          </cell>
          <cell r="DH1" t="str">
            <v>architect contact name</v>
          </cell>
          <cell r="DI1" t="str">
            <v>architect email</v>
          </cell>
          <cell r="DJ1" t="str">
            <v>architect name</v>
          </cell>
          <cell r="DK1" t="str">
            <v>attorney contact name</v>
          </cell>
          <cell r="DL1" t="str">
            <v>attorney email</v>
          </cell>
          <cell r="DM1" t="str">
            <v>attorney name</v>
          </cell>
          <cell r="DN1" t="str">
            <v>avg income</v>
          </cell>
          <cell r="DO1" t="str">
            <v>bond email</v>
          </cell>
          <cell r="DP1" t="str">
            <v>bond issuer</v>
          </cell>
          <cell r="DQ1" t="str">
            <v>bond issuer contact</v>
          </cell>
          <cell r="DR1" t="str">
            <v>bond phone</v>
          </cell>
          <cell r="DS1" t="str">
            <v>census tract#</v>
          </cell>
          <cell r="DT1" t="str">
            <v>colonia</v>
          </cell>
          <cell r="DU1" t="str">
            <v>comm support score</v>
          </cell>
          <cell r="DV1" t="str">
            <v>community input</v>
          </cell>
          <cell r="DW1" t="str">
            <v>community org1</v>
          </cell>
          <cell r="DX1" t="str">
            <v>community org2</v>
          </cell>
          <cell r="DY1" t="str">
            <v>community org3</v>
          </cell>
          <cell r="DZ1" t="str">
            <v>community org4</v>
          </cell>
          <cell r="EA1" t="str">
            <v>community org5</v>
          </cell>
          <cell r="EB1" t="str">
            <v>community org6</v>
          </cell>
          <cell r="EC1" t="str">
            <v>construction type</v>
          </cell>
          <cell r="ED1" t="str">
            <v>construction typeII</v>
          </cell>
          <cell r="EE1" t="str">
            <v>consultant address</v>
          </cell>
          <cell r="EF1" t="str">
            <v>consultant city</v>
          </cell>
          <cell r="EG1" t="str">
            <v>consultant contact name</v>
          </cell>
          <cell r="EH1" t="str">
            <v>consultant email</v>
          </cell>
          <cell r="EI1" t="str">
            <v>consultant email.1</v>
          </cell>
          <cell r="EJ1" t="str">
            <v>consultant name</v>
          </cell>
          <cell r="EK1" t="str">
            <v>consultant name.1</v>
          </cell>
          <cell r="EL1" t="str">
            <v>consultant phone cell</v>
          </cell>
          <cell r="EM1" t="str">
            <v>consultant phone office</v>
          </cell>
          <cell r="EN1" t="str">
            <v>consultant state</v>
          </cell>
          <cell r="EO1" t="str">
            <v>consultant zip</v>
          </cell>
          <cell r="EP1" t="str">
            <v>cost per sq ft1</v>
          </cell>
          <cell r="EQ1" t="str">
            <v>cost per sq ft2</v>
          </cell>
          <cell r="ER1" t="str">
            <v>cost per sq ft3</v>
          </cell>
          <cell r="ES1" t="str">
            <v>dev address</v>
          </cell>
          <cell r="ET1" t="str">
            <v>dev city</v>
          </cell>
          <cell r="EU1" t="str">
            <v>dev county</v>
          </cell>
          <cell r="EV1" t="str">
            <v>dev name</v>
          </cell>
          <cell r="EW1" t="str">
            <v>dev zip</v>
          </cell>
          <cell r="EX1" t="str">
            <v>developer contact name</v>
          </cell>
          <cell r="EY1" t="str">
            <v>developer email</v>
          </cell>
          <cell r="EZ1" t="str">
            <v>developer name</v>
          </cell>
          <cell r="FA1" t="str">
            <v>dupleyes</v>
          </cell>
          <cell r="FB1" t="str">
            <v>economically distressed area</v>
          </cell>
          <cell r="FC1" t="str">
            <v>efficiency score</v>
          </cell>
          <cell r="FD1" t="str">
            <v>elderly federal funding</v>
          </cell>
          <cell r="FE1" t="str">
            <v>engineer contact name</v>
          </cell>
          <cell r="FF1" t="str">
            <v>engineer email</v>
          </cell>
          <cell r="FG1" t="str">
            <v>engineer name</v>
          </cell>
          <cell r="FH1" t="str">
            <v>floodplain</v>
          </cell>
          <cell r="FI1" t="str">
            <v>fourpleyes</v>
          </cell>
          <cell r="FJ1" t="str">
            <v>free parking spots</v>
          </cell>
          <cell r="FK1" t="str">
            <v>high cost area adjustment</v>
          </cell>
          <cell r="FL1" t="str">
            <v>income median</v>
          </cell>
          <cell r="FM1" t="str">
            <v>latitude</v>
          </cell>
          <cell r="FN1" t="str">
            <v>local govt support</v>
          </cell>
          <cell r="FO1" t="str">
            <v>longitude</v>
          </cell>
          <cell r="FP1" t="str">
            <v>neighborhood orgs no changes</v>
          </cell>
          <cell r="FQ1" t="str">
            <v>neighborhood risk factors</v>
          </cell>
          <cell r="FR1" t="str">
            <v>no HTC</v>
          </cell>
          <cell r="FS1" t="str">
            <v>no HTC tract rural</v>
          </cell>
          <cell r="FT1" t="str">
            <v>notification no changes</v>
          </cell>
          <cell r="FU1" t="str">
            <v>opp1</v>
          </cell>
          <cell r="FV1" t="str">
            <v>opp2</v>
          </cell>
          <cell r="FW1" t="str">
            <v>opp3</v>
          </cell>
          <cell r="FX1" t="str">
            <v>opp4</v>
          </cell>
          <cell r="FY1" t="str">
            <v>opp5</v>
          </cell>
          <cell r="FZ1" t="str">
            <v>opp6</v>
          </cell>
          <cell r="GA1" t="str">
            <v>org name1</v>
          </cell>
          <cell r="GB1" t="str">
            <v>org name2</v>
          </cell>
          <cell r="GC1" t="str">
            <v>org name3</v>
          </cell>
          <cell r="GD1" t="str">
            <v>org name4</v>
          </cell>
          <cell r="GE1" t="str">
            <v>org name5</v>
          </cell>
          <cell r="GF1" t="str">
            <v>org role1</v>
          </cell>
          <cell r="GG1" t="str">
            <v>org role2</v>
          </cell>
          <cell r="GH1" t="str">
            <v>org role3</v>
          </cell>
          <cell r="GI1" t="str">
            <v>org role4</v>
          </cell>
          <cell r="GJ1" t="str">
            <v>org role5</v>
          </cell>
          <cell r="GK1" t="str">
            <v>originator contact name</v>
          </cell>
          <cell r="GL1" t="str">
            <v>originator email</v>
          </cell>
          <cell r="GM1" t="str">
            <v>originator name</v>
          </cell>
          <cell r="GN1" t="str">
            <v>poverty rate</v>
          </cell>
          <cell r="GO1" t="str">
            <v>quartile</v>
          </cell>
          <cell r="GP1" t="str">
            <v>readiness to proceed</v>
          </cell>
          <cell r="GQ1" t="str">
            <v>region</v>
          </cell>
          <cell r="GR1" t="str">
            <v>rep district</v>
          </cell>
          <cell r="GS1" t="str">
            <v>rep support</v>
          </cell>
          <cell r="GT1" t="str">
            <v>rural/urban</v>
          </cell>
          <cell r="GU1" t="str">
            <v>scattered site</v>
          </cell>
          <cell r="GV1" t="str">
            <v>score b1a</v>
          </cell>
          <cell r="GW1" t="str">
            <v>score b1b</v>
          </cell>
          <cell r="GX1" t="str">
            <v>score b2</v>
          </cell>
          <cell r="GY1" t="str">
            <v>score b3</v>
          </cell>
          <cell r="GZ1" t="str">
            <v>score c1</v>
          </cell>
          <cell r="HA1" t="str">
            <v>score c2</v>
          </cell>
          <cell r="HB1" t="str">
            <v>score c3</v>
          </cell>
          <cell r="HC1" t="str">
            <v>score c4</v>
          </cell>
          <cell r="HD1" t="str">
            <v>score c5</v>
          </cell>
          <cell r="HE1" t="str">
            <v>score c6</v>
          </cell>
          <cell r="HF1" t="str">
            <v>score c7</v>
          </cell>
          <cell r="HG1" t="str">
            <v>score d2</v>
          </cell>
          <cell r="HH1" t="str">
            <v>score d3</v>
          </cell>
          <cell r="HI1" t="str">
            <v>score e1</v>
          </cell>
          <cell r="HJ1" t="str">
            <v>score e2</v>
          </cell>
          <cell r="HK1" t="str">
            <v>score e3</v>
          </cell>
          <cell r="HL1" t="str">
            <v>score e4</v>
          </cell>
          <cell r="HM1" t="str">
            <v>score e5</v>
          </cell>
          <cell r="HN1" t="str">
            <v>score e6</v>
          </cell>
          <cell r="HO1" t="str">
            <v>score e7</v>
          </cell>
          <cell r="HP1" t="str">
            <v>score e8</v>
          </cell>
          <cell r="HQ1" t="str">
            <v>score e9</v>
          </cell>
          <cell r="HR1" t="str">
            <v>score high quality housing</v>
          </cell>
          <cell r="HS1" t="str">
            <v>senate district</v>
          </cell>
          <cell r="HT1" t="str">
            <v>senate support</v>
          </cell>
          <cell r="HU1" t="str">
            <v>single family construction</v>
          </cell>
          <cell r="HV1" t="str">
            <v>state rep letter</v>
          </cell>
          <cell r="HW1" t="str">
            <v>support1</v>
          </cell>
          <cell r="HX1" t="str">
            <v>support2</v>
          </cell>
          <cell r="HY1" t="str">
            <v>support3</v>
          </cell>
          <cell r="HZ1" t="str">
            <v>support4</v>
          </cell>
          <cell r="IA1" t="str">
            <v>support5</v>
          </cell>
          <cell r="IB1" t="str">
            <v>support6</v>
          </cell>
          <cell r="IC1" t="str">
            <v>syndicator contact name</v>
          </cell>
          <cell r="ID1" t="str">
            <v>syndicator email</v>
          </cell>
          <cell r="IE1" t="str">
            <v>syndicator name</v>
          </cell>
          <cell r="IF1" t="str">
            <v>target pop</v>
          </cell>
          <cell r="IG1" t="str">
            <v>termination of relationship</v>
          </cell>
          <cell r="IH1" t="str">
            <v>texans most in need score</v>
          </cell>
          <cell r="II1" t="str">
            <v>total LI units</v>
          </cell>
          <cell r="IJ1" t="str">
            <v>total net rentable sq ft</v>
          </cell>
          <cell r="IK1" t="str">
            <v>total self score</v>
          </cell>
          <cell r="IL1" t="str">
            <v>total units</v>
          </cell>
          <cell r="IM1" t="str">
            <v>townhome</v>
          </cell>
          <cell r="IN1" t="str">
            <v>transitional</v>
          </cell>
          <cell r="IO1" t="str">
            <v>undesirable site features</v>
          </cell>
          <cell r="IP1" t="str">
            <v>units demolished</v>
          </cell>
          <cell r="IQ1" t="str">
            <v>units reconstructed</v>
          </cell>
          <cell r="IR1" t="str">
            <v>unused credit or penalty fee</v>
          </cell>
          <cell r="IS1" t="str">
            <v>voluntary compliance agreement</v>
          </cell>
        </row>
        <row r="2">
          <cell r="A2">
            <v>24006</v>
          </cell>
          <cell r="B2" t="str">
            <v>2024-02-29 11:32:36</v>
          </cell>
          <cell r="C2" t="str">
            <v>Q:/http-files/mf/2024-HTC/mf24006/24006_Santa Rita West.xlsx</v>
          </cell>
          <cell r="D2" t="str">
            <v>no</v>
          </cell>
          <cell r="E2" t="str">
            <v>no</v>
          </cell>
          <cell r="F2" t="str">
            <v>yes</v>
          </cell>
          <cell r="G2" t="str">
            <v>no</v>
          </cell>
          <cell r="H2" t="str">
            <v>whenderson@carletoncompanies.com</v>
          </cell>
          <cell r="I2" t="str">
            <v>Will Henderson</v>
          </cell>
          <cell r="J2">
            <v>2142158278</v>
          </cell>
          <cell r="K2">
            <v>2143776558</v>
          </cell>
          <cell r="L2" t="str">
            <v>no</v>
          </cell>
          <cell r="M2" t="str">
            <v>yes</v>
          </cell>
          <cell r="N2" t="str">
            <v>yes</v>
          </cell>
          <cell r="O2">
            <v>0</v>
          </cell>
          <cell r="P2">
            <v>28</v>
          </cell>
          <cell r="Q2">
            <v>43</v>
          </cell>
          <cell r="R2">
            <v>16</v>
          </cell>
          <cell r="S2">
            <v>8</v>
          </cell>
          <cell r="T2">
            <v>0</v>
          </cell>
          <cell r="U2">
            <v>0</v>
          </cell>
          <cell r="V2" t="str">
            <v>Will Henderson</v>
          </cell>
          <cell r="W2" t="str">
            <v>J. Segura</v>
          </cell>
          <cell r="X2" t="str">
            <v>whenderson@carletoncompanies.com</v>
          </cell>
          <cell r="Y2" t="str">
            <v>jsegura@dunawayassociates.com</v>
          </cell>
          <cell r="Z2" t="str">
            <v>Treymore Construction, LLC</v>
          </cell>
          <cell r="AA2" t="str">
            <v>Dunaway Associates</v>
          </cell>
          <cell r="AB2">
            <v>0</v>
          </cell>
          <cell r="AC2">
            <v>0</v>
          </cell>
          <cell r="AD2">
            <v>0</v>
          </cell>
          <cell r="AE2">
            <v>0</v>
          </cell>
          <cell r="AF2">
            <v>0</v>
          </cell>
          <cell r="AG2">
            <v>0</v>
          </cell>
          <cell r="AH2" t="str">
            <v>Ron Kowal</v>
          </cell>
          <cell r="AI2" t="str">
            <v>ronk@hacanet.org</v>
          </cell>
          <cell r="AJ2" t="str">
            <v>Austin Affordable Housing Corporation</v>
          </cell>
          <cell r="AK2">
            <v>0</v>
          </cell>
          <cell r="AL2">
            <v>0</v>
          </cell>
          <cell r="AM2">
            <v>0</v>
          </cell>
          <cell r="AN2">
            <v>0</v>
          </cell>
          <cell r="AO2">
            <v>0</v>
          </cell>
          <cell r="AP2">
            <v>0</v>
          </cell>
          <cell r="AQ2" t="str">
            <v>yes</v>
          </cell>
          <cell r="AR2" t="str">
            <v>no</v>
          </cell>
          <cell r="AS2" t="str">
            <v>no</v>
          </cell>
          <cell r="AT2">
            <v>2000000</v>
          </cell>
          <cell r="AU2">
            <v>0</v>
          </cell>
          <cell r="AV2">
            <v>0</v>
          </cell>
          <cell r="AW2" t="str">
            <v>Choose a Dropdown</v>
          </cell>
          <cell r="AX2" t="str">
            <v>HOME-ARP Nonprofit Operating Cost and/or Capacity Building Assistance</v>
          </cell>
          <cell r="AY2">
            <v>0</v>
          </cell>
          <cell r="AZ2">
            <v>0</v>
          </cell>
          <cell r="BA2">
            <v>0</v>
          </cell>
          <cell r="BB2" t="str">
            <v>Will Henderson</v>
          </cell>
          <cell r="BC2" t="str">
            <v>whenderson@carletoncompanies.com</v>
          </cell>
          <cell r="BD2" t="str">
            <v>Treymore Construction, LLC</v>
          </cell>
          <cell r="BE2">
            <v>0</v>
          </cell>
          <cell r="BF2">
            <v>0</v>
          </cell>
          <cell r="BG2" t="str">
            <v>Rebecca Arthur</v>
          </cell>
          <cell r="BH2" t="str">
            <v>rebecca.arthur@novoco.com</v>
          </cell>
          <cell r="BI2" t="str">
            <v>Novogradac &amp; Company, LLP</v>
          </cell>
          <cell r="BJ2">
            <v>0</v>
          </cell>
          <cell r="BK2" t="str">
            <v>Choose a Dropdown</v>
          </cell>
          <cell r="BL2">
            <v>0</v>
          </cell>
          <cell r="BM2">
            <v>0</v>
          </cell>
          <cell r="BN2">
            <v>0</v>
          </cell>
          <cell r="BO2">
            <v>0</v>
          </cell>
          <cell r="BP2">
            <v>0</v>
          </cell>
          <cell r="BQ2">
            <v>0</v>
          </cell>
          <cell r="BR2">
            <v>0</v>
          </cell>
          <cell r="BS2" t="str">
            <v>Larry Frazier</v>
          </cell>
          <cell r="BT2" t="str">
            <v>lfrazier@carletonms.com</v>
          </cell>
          <cell r="BU2" t="str">
            <v>Carleton Management Services</v>
          </cell>
          <cell r="BV2">
            <v>8175323151</v>
          </cell>
          <cell r="BW2" t="str">
            <v>Not applicable</v>
          </cell>
          <cell r="BX2" t="str">
            <v>No</v>
          </cell>
          <cell r="BY2" t="str">
            <v>no</v>
          </cell>
          <cell r="BZ2">
            <v>0</v>
          </cell>
          <cell r="CA2" t="str">
            <v>Ron Kowal</v>
          </cell>
          <cell r="CB2" t="str">
            <v>ronk@hacanet.org</v>
          </cell>
          <cell r="CC2" t="str">
            <v>Housing Authority of the City of Austin</v>
          </cell>
          <cell r="CD2">
            <v>0</v>
          </cell>
          <cell r="CE2">
            <v>0</v>
          </cell>
          <cell r="CG2">
            <v>95</v>
          </cell>
          <cell r="CH2">
            <v>0</v>
          </cell>
          <cell r="CI2">
            <v>10</v>
          </cell>
          <cell r="CJ2">
            <v>0</v>
          </cell>
          <cell r="CK2">
            <v>38</v>
          </cell>
          <cell r="CL2">
            <v>47</v>
          </cell>
          <cell r="CM2">
            <v>0</v>
          </cell>
          <cell r="CN2">
            <v>0</v>
          </cell>
          <cell r="CO2">
            <v>0</v>
          </cell>
          <cell r="CP2">
            <v>0</v>
          </cell>
          <cell r="CQ2">
            <v>0</v>
          </cell>
          <cell r="CR2">
            <v>0</v>
          </cell>
          <cell r="CS2" t="str">
            <v>George Littlejohn</v>
          </cell>
          <cell r="CT2" t="str">
            <v>george.littlejohn@novoco.com</v>
          </cell>
          <cell r="CU2" t="str">
            <v>Novogradac &amp; Company, LLP</v>
          </cell>
          <cell r="CV2" t="str">
            <v>1124 South IH 35</v>
          </cell>
          <cell r="CW2" t="str">
            <v>Austin</v>
          </cell>
          <cell r="CX2" t="str">
            <v>Suzanne Schwertner</v>
          </cell>
          <cell r="CY2" t="str">
            <v>suzannes@hacanet.org</v>
          </cell>
          <cell r="CZ2">
            <v>0</v>
          </cell>
          <cell r="DA2">
            <v>5127677796</v>
          </cell>
          <cell r="DB2" t="str">
            <v>TX</v>
          </cell>
          <cell r="DC2">
            <v>78704</v>
          </cell>
          <cell r="DD2" t="str">
            <v>Pathways at Santa Rita Courts West, LP</v>
          </cell>
          <cell r="DE2" t="str">
            <v>Rebecca Arthur</v>
          </cell>
          <cell r="DF2" t="str">
            <v>rebecca.arthur@novoco.com</v>
          </cell>
          <cell r="DG2" t="str">
            <v>Novogradac &amp; Company, LLP</v>
          </cell>
          <cell r="DH2" t="str">
            <v>Phil Crisara</v>
          </cell>
          <cell r="DI2" t="str">
            <v>pcrisara@nelsenpartners.com</v>
          </cell>
          <cell r="DJ2" t="str">
            <v>Nelsen Partners</v>
          </cell>
          <cell r="DK2" t="str">
            <v>Barry Palmer</v>
          </cell>
          <cell r="DL2" t="str">
            <v>bpalmer@coatsrose.com</v>
          </cell>
          <cell r="DM2" t="str">
            <v>Coats Rose</v>
          </cell>
          <cell r="DN2" t="str">
            <v>no</v>
          </cell>
          <cell r="DO2">
            <v>0</v>
          </cell>
          <cell r="DQ2">
            <v>0</v>
          </cell>
          <cell r="DR2">
            <v>0</v>
          </cell>
          <cell r="DS2">
            <v>48453000902</v>
          </cell>
          <cell r="DT2" t="str">
            <v>no</v>
          </cell>
          <cell r="DU2">
            <v>11</v>
          </cell>
          <cell r="DV2" t="str">
            <v>yes</v>
          </cell>
          <cell r="DW2" t="str">
            <v>Boys &amp; Girls Club of the Austin Area</v>
          </cell>
          <cell r="DX2" t="str">
            <v>Communities in Schools Central Texas</v>
          </cell>
          <cell r="DY2" t="str">
            <v>Mainspring Schools</v>
          </cell>
          <cell r="DZ2">
            <v>0</v>
          </cell>
          <cell r="EA2">
            <v>0</v>
          </cell>
          <cell r="EB2">
            <v>0</v>
          </cell>
          <cell r="EC2" t="str">
            <v>Reconstruction</v>
          </cell>
          <cell r="ED2">
            <v>0</v>
          </cell>
          <cell r="EE2" t="str">
            <v>2110 W. Slaughter Ln., Suite 107-394</v>
          </cell>
          <cell r="EF2" t="str">
            <v>Austin</v>
          </cell>
          <cell r="EG2" t="str">
            <v>Audrey Martin</v>
          </cell>
          <cell r="EH2" t="str">
            <v>audrey@purplemartinre.com</v>
          </cell>
          <cell r="EI2" t="str">
            <v>audrey@purplemartinre.com</v>
          </cell>
          <cell r="EJ2" t="str">
            <v>Audrey Martin</v>
          </cell>
          <cell r="EK2" t="str">
            <v>Purple Martin Real Estate</v>
          </cell>
          <cell r="EL2">
            <v>5126586386</v>
          </cell>
          <cell r="EM2">
            <v>5126586386</v>
          </cell>
          <cell r="EN2" t="str">
            <v>TX</v>
          </cell>
          <cell r="EO2">
            <v>78748</v>
          </cell>
          <cell r="EP2">
            <v>201.28533335160711</v>
          </cell>
          <cell r="EQ2">
            <v>201.28533335160711</v>
          </cell>
          <cell r="ER2">
            <v>159.49537695027439</v>
          </cell>
          <cell r="ES2" t="str">
            <v>Approx. 2210 E. 2nd</v>
          </cell>
          <cell r="ET2" t="str">
            <v>Austin</v>
          </cell>
          <cell r="EU2" t="str">
            <v>Travis</v>
          </cell>
          <cell r="EV2" t="str">
            <v>Pathways at Santa Rita Courts West</v>
          </cell>
          <cell r="EW2">
            <v>78702</v>
          </cell>
          <cell r="EX2" t="str">
            <v>Ron Kowal</v>
          </cell>
          <cell r="EY2" t="str">
            <v>ronk@hacanet.org</v>
          </cell>
          <cell r="EZ2" t="str">
            <v>Austin Affordable Housing Corporation</v>
          </cell>
          <cell r="FA2" t="str">
            <v>no</v>
          </cell>
          <cell r="FB2" t="str">
            <v>no</v>
          </cell>
          <cell r="FC2">
            <v>53</v>
          </cell>
          <cell r="FD2">
            <v>0</v>
          </cell>
          <cell r="FE2">
            <v>0</v>
          </cell>
          <cell r="FF2">
            <v>0</v>
          </cell>
          <cell r="FG2" t="str">
            <v>TBD</v>
          </cell>
          <cell r="FH2" t="str">
            <v>Yes</v>
          </cell>
          <cell r="FI2" t="str">
            <v>no</v>
          </cell>
          <cell r="FJ2">
            <v>77</v>
          </cell>
          <cell r="FK2">
            <v>1.3</v>
          </cell>
          <cell r="FL2">
            <v>86810</v>
          </cell>
          <cell r="FM2">
            <v>30.256529</v>
          </cell>
          <cell r="FN2" t="str">
            <v>yes</v>
          </cell>
          <cell r="FO2">
            <v>-97.718575000000001</v>
          </cell>
          <cell r="FP2" t="str">
            <v>yes</v>
          </cell>
          <cell r="FQ2" t="str">
            <v>no</v>
          </cell>
          <cell r="FR2" t="str">
            <v>no</v>
          </cell>
          <cell r="FS2" t="str">
            <v>no</v>
          </cell>
          <cell r="FT2" t="str">
            <v>yes</v>
          </cell>
          <cell r="FU2">
            <v>0</v>
          </cell>
          <cell r="FV2">
            <v>0</v>
          </cell>
          <cell r="FW2">
            <v>0</v>
          </cell>
          <cell r="FX2">
            <v>0</v>
          </cell>
          <cell r="FY2">
            <v>0</v>
          </cell>
          <cell r="FZ2">
            <v>0</v>
          </cell>
          <cell r="GA2" t="str">
            <v>Pathways at Santa Rita Courts West, LP</v>
          </cell>
          <cell r="GB2" t="str">
            <v>Pathways at Santa Rita Courts West GP, LLC</v>
          </cell>
          <cell r="GC2" t="str">
            <v>Austin Affordable Housing Corporation</v>
          </cell>
          <cell r="GD2" t="str">
            <v>Carleton Realty Investments GP, LLC</v>
          </cell>
          <cell r="GE2" t="str">
            <v>Carleton Development, Ltd.</v>
          </cell>
          <cell r="GF2" t="str">
            <v>Limited Partnership</v>
          </cell>
          <cell r="GG2" t="str">
            <v>Limited Liability Company</v>
          </cell>
          <cell r="GH2" t="str">
            <v>Non-Profit</v>
          </cell>
          <cell r="GI2" t="str">
            <v>Limited Liability Company</v>
          </cell>
          <cell r="GJ2" t="str">
            <v>Limited Partnership</v>
          </cell>
          <cell r="GK2" t="str">
            <v>Carrie Lee</v>
          </cell>
          <cell r="GL2" t="str">
            <v>carrie.e.lee@citi.com</v>
          </cell>
          <cell r="GM2" t="str">
            <v>Citi</v>
          </cell>
          <cell r="GN2">
            <v>12.8</v>
          </cell>
          <cell r="GO2" t="str">
            <v>2q</v>
          </cell>
          <cell r="GP2">
            <v>1</v>
          </cell>
          <cell r="GQ2">
            <v>7</v>
          </cell>
          <cell r="GR2">
            <v>0</v>
          </cell>
          <cell r="GS2">
            <v>0</v>
          </cell>
          <cell r="GT2" t="str">
            <v>Urban</v>
          </cell>
          <cell r="GU2">
            <v>0</v>
          </cell>
          <cell r="GV2">
            <v>6</v>
          </cell>
          <cell r="GW2">
            <v>9</v>
          </cell>
          <cell r="GX2">
            <v>2</v>
          </cell>
          <cell r="GY2">
            <v>0</v>
          </cell>
          <cell r="GZ2">
            <v>15</v>
          </cell>
          <cell r="HA2">
            <v>11</v>
          </cell>
          <cell r="HB2">
            <v>11</v>
          </cell>
          <cell r="HC2">
            <v>7</v>
          </cell>
          <cell r="HD2">
            <v>0</v>
          </cell>
          <cell r="HE2">
            <v>3</v>
          </cell>
          <cell r="HF2">
            <v>4</v>
          </cell>
          <cell r="HG2">
            <v>1</v>
          </cell>
          <cell r="HH2">
            <v>10</v>
          </cell>
          <cell r="HI2">
            <v>26</v>
          </cell>
          <cell r="HJ2">
            <v>12</v>
          </cell>
          <cell r="HK2">
            <v>6</v>
          </cell>
          <cell r="HL2">
            <v>3</v>
          </cell>
          <cell r="HM2">
            <v>4</v>
          </cell>
          <cell r="HN2">
            <v>0</v>
          </cell>
          <cell r="HO2">
            <v>1</v>
          </cell>
          <cell r="HP2">
            <v>1</v>
          </cell>
          <cell r="HQ2">
            <v>0</v>
          </cell>
          <cell r="HR2">
            <v>17</v>
          </cell>
          <cell r="HS2">
            <v>0</v>
          </cell>
          <cell r="HT2" t="str">
            <v>no</v>
          </cell>
          <cell r="HU2" t="str">
            <v>no</v>
          </cell>
          <cell r="HV2" t="str">
            <v>no</v>
          </cell>
          <cell r="HW2" t="str">
            <v>yes</v>
          </cell>
          <cell r="HX2" t="str">
            <v>yes</v>
          </cell>
          <cell r="HY2" t="str">
            <v>yes</v>
          </cell>
          <cell r="HZ2">
            <v>0</v>
          </cell>
          <cell r="IA2">
            <v>0</v>
          </cell>
          <cell r="IB2">
            <v>0</v>
          </cell>
          <cell r="IC2" t="str">
            <v>Jason Aldridge</v>
          </cell>
          <cell r="ID2" t="str">
            <v>jaldridge@nefinc.org</v>
          </cell>
          <cell r="IE2" t="str">
            <v>National Equity Fund</v>
          </cell>
          <cell r="IF2" t="str">
            <v>General</v>
          </cell>
          <cell r="IG2">
            <v>0</v>
          </cell>
          <cell r="IH2">
            <v>51</v>
          </cell>
          <cell r="II2">
            <v>95</v>
          </cell>
          <cell r="IJ2">
            <v>89135</v>
          </cell>
          <cell r="IK2">
            <v>132</v>
          </cell>
          <cell r="IL2">
            <v>95</v>
          </cell>
          <cell r="IM2" t="str">
            <v>no</v>
          </cell>
          <cell r="IN2" t="str">
            <v>no</v>
          </cell>
          <cell r="IO2" t="str">
            <v>no</v>
          </cell>
          <cell r="IP2">
            <v>44</v>
          </cell>
          <cell r="IQ2">
            <v>95</v>
          </cell>
          <cell r="IR2">
            <v>0</v>
          </cell>
          <cell r="IS2" t="str">
            <v>no</v>
          </cell>
        </row>
        <row r="3">
          <cell r="A3">
            <v>24007</v>
          </cell>
          <cell r="B3" t="str">
            <v>2024-02-29 11:49:03</v>
          </cell>
          <cell r="C3" t="str">
            <v>Q:/http-files/mf/2024-HTC/mf24007/24007_Pathways at Santa Rita Courts East.xlsx</v>
          </cell>
          <cell r="D3" t="str">
            <v>no</v>
          </cell>
          <cell r="E3" t="str">
            <v>no</v>
          </cell>
          <cell r="F3" t="str">
            <v>yes</v>
          </cell>
          <cell r="G3" t="str">
            <v>no</v>
          </cell>
          <cell r="H3" t="str">
            <v>whenderson@carletoncompanies.com</v>
          </cell>
          <cell r="I3" t="str">
            <v>Will Henderson</v>
          </cell>
          <cell r="J3">
            <v>2142158278</v>
          </cell>
          <cell r="K3">
            <v>2143776558</v>
          </cell>
          <cell r="L3" t="str">
            <v>no</v>
          </cell>
          <cell r="M3" t="str">
            <v>yes</v>
          </cell>
          <cell r="N3" t="str">
            <v>yes</v>
          </cell>
          <cell r="O3">
            <v>0</v>
          </cell>
          <cell r="P3">
            <v>25</v>
          </cell>
          <cell r="Q3">
            <v>42</v>
          </cell>
          <cell r="R3">
            <v>20</v>
          </cell>
          <cell r="S3">
            <v>4</v>
          </cell>
          <cell r="T3">
            <v>0</v>
          </cell>
          <cell r="U3">
            <v>0</v>
          </cell>
          <cell r="V3" t="str">
            <v>Will Henderson</v>
          </cell>
          <cell r="W3" t="str">
            <v>J. Segura</v>
          </cell>
          <cell r="X3" t="str">
            <v>whenderson@carletoncompanies.com</v>
          </cell>
          <cell r="Y3" t="str">
            <v>jsegura@dunawayassociates.com</v>
          </cell>
          <cell r="Z3" t="str">
            <v>Treymore Construction, LLC</v>
          </cell>
          <cell r="AA3" t="str">
            <v>Dunaway Associates</v>
          </cell>
          <cell r="AB3">
            <v>0</v>
          </cell>
          <cell r="AC3">
            <v>0</v>
          </cell>
          <cell r="AD3">
            <v>0</v>
          </cell>
          <cell r="AE3">
            <v>0</v>
          </cell>
          <cell r="AF3">
            <v>0</v>
          </cell>
          <cell r="AG3">
            <v>0</v>
          </cell>
          <cell r="AH3" t="str">
            <v>Ron Kowal</v>
          </cell>
          <cell r="AI3" t="str">
            <v>ronk@hacanet.org</v>
          </cell>
          <cell r="AJ3" t="str">
            <v>Austin Affordable Housing Corporation</v>
          </cell>
          <cell r="AK3">
            <v>0</v>
          </cell>
          <cell r="AL3">
            <v>0</v>
          </cell>
          <cell r="AM3">
            <v>0</v>
          </cell>
          <cell r="AN3">
            <v>0</v>
          </cell>
          <cell r="AO3">
            <v>0</v>
          </cell>
          <cell r="AP3">
            <v>0</v>
          </cell>
          <cell r="AQ3" t="str">
            <v>yes</v>
          </cell>
          <cell r="AR3" t="str">
            <v>no</v>
          </cell>
          <cell r="AS3" t="str">
            <v>yes</v>
          </cell>
          <cell r="AT3">
            <v>2000000</v>
          </cell>
          <cell r="AU3">
            <v>0</v>
          </cell>
          <cell r="AV3">
            <v>0</v>
          </cell>
          <cell r="AW3" t="str">
            <v>Choose a Dropdown</v>
          </cell>
          <cell r="AX3" t="str">
            <v>HOME-ARP Nonprofit Operating Cost and/or Capacity Building Assistance</v>
          </cell>
          <cell r="AY3">
            <v>0</v>
          </cell>
          <cell r="AZ3">
            <v>0</v>
          </cell>
          <cell r="BA3">
            <v>0</v>
          </cell>
          <cell r="BB3" t="str">
            <v>Will Henderson</v>
          </cell>
          <cell r="BC3" t="str">
            <v>whenderson@carletoncompanies.com</v>
          </cell>
          <cell r="BD3" t="str">
            <v>Treymore Construction, LLC</v>
          </cell>
          <cell r="BE3">
            <v>0</v>
          </cell>
          <cell r="BF3">
            <v>0</v>
          </cell>
          <cell r="BG3" t="str">
            <v>Rebecca Arthur</v>
          </cell>
          <cell r="BH3" t="str">
            <v>rebecca.arthur@novoco.com</v>
          </cell>
          <cell r="BI3" t="str">
            <v>Novogradac &amp; Company, LLP</v>
          </cell>
          <cell r="BJ3">
            <v>0</v>
          </cell>
          <cell r="BK3" t="str">
            <v>Choose a Dropdown</v>
          </cell>
          <cell r="BL3">
            <v>0</v>
          </cell>
          <cell r="BM3">
            <v>0</v>
          </cell>
          <cell r="BN3">
            <v>0</v>
          </cell>
          <cell r="BO3">
            <v>0</v>
          </cell>
          <cell r="BP3">
            <v>0</v>
          </cell>
          <cell r="BQ3">
            <v>0</v>
          </cell>
          <cell r="BR3">
            <v>0</v>
          </cell>
          <cell r="BS3" t="str">
            <v>Larry Frazier</v>
          </cell>
          <cell r="BT3" t="str">
            <v>lfrazier@carletonms.com</v>
          </cell>
          <cell r="BU3" t="str">
            <v>Carleton Management Services</v>
          </cell>
          <cell r="BV3">
            <v>8175323151</v>
          </cell>
          <cell r="BW3" t="str">
            <v>Not applicable</v>
          </cell>
          <cell r="BX3" t="str">
            <v>No</v>
          </cell>
          <cell r="BY3" t="str">
            <v>no</v>
          </cell>
          <cell r="BZ3">
            <v>0</v>
          </cell>
          <cell r="CA3" t="str">
            <v>Ron Kowal</v>
          </cell>
          <cell r="CB3" t="str">
            <v>ronk@hacanet.org</v>
          </cell>
          <cell r="CC3" t="str">
            <v>Housing Authority of the City of Austin</v>
          </cell>
          <cell r="CD3">
            <v>0</v>
          </cell>
          <cell r="CE3">
            <v>0</v>
          </cell>
          <cell r="CG3">
            <v>91</v>
          </cell>
          <cell r="CH3">
            <v>0</v>
          </cell>
          <cell r="CI3">
            <v>10</v>
          </cell>
          <cell r="CJ3">
            <v>0</v>
          </cell>
          <cell r="CK3">
            <v>37</v>
          </cell>
          <cell r="CL3">
            <v>44</v>
          </cell>
          <cell r="CM3">
            <v>0</v>
          </cell>
          <cell r="CN3">
            <v>0</v>
          </cell>
          <cell r="CO3">
            <v>0</v>
          </cell>
          <cell r="CP3">
            <v>0</v>
          </cell>
          <cell r="CQ3">
            <v>0</v>
          </cell>
          <cell r="CR3">
            <v>0</v>
          </cell>
          <cell r="CS3" t="str">
            <v>George Littlejohn</v>
          </cell>
          <cell r="CT3" t="str">
            <v>george.littlejohn@novoco.com</v>
          </cell>
          <cell r="CU3" t="str">
            <v>Novogradac &amp; Company, LLP</v>
          </cell>
          <cell r="CV3" t="str">
            <v>1124 South IH 35</v>
          </cell>
          <cell r="CW3" t="str">
            <v>Austin</v>
          </cell>
          <cell r="CX3" t="str">
            <v>Suzanne Schwertner</v>
          </cell>
          <cell r="CY3" t="str">
            <v>suzannes@hacanet.org</v>
          </cell>
          <cell r="CZ3">
            <v>0</v>
          </cell>
          <cell r="DA3">
            <v>5127677796</v>
          </cell>
          <cell r="DB3" t="str">
            <v>TX</v>
          </cell>
          <cell r="DC3">
            <v>78704</v>
          </cell>
          <cell r="DD3" t="str">
            <v>Pathways at Santa Rita Courts East, LP</v>
          </cell>
          <cell r="DE3" t="str">
            <v>Rebecca Arthur</v>
          </cell>
          <cell r="DF3" t="str">
            <v>rebecca.arthur@novoco.com</v>
          </cell>
          <cell r="DG3" t="str">
            <v>Novogradac &amp; Company, LLP</v>
          </cell>
          <cell r="DH3" t="str">
            <v>Phil Crisara</v>
          </cell>
          <cell r="DI3" t="str">
            <v>pcrisara@nelsenpartners.com</v>
          </cell>
          <cell r="DJ3" t="str">
            <v>Nelsen Partners</v>
          </cell>
          <cell r="DK3" t="str">
            <v>Barry Palmer</v>
          </cell>
          <cell r="DL3" t="str">
            <v>bpalmer@coatsrose.com</v>
          </cell>
          <cell r="DM3" t="str">
            <v>Coats Rose</v>
          </cell>
          <cell r="DN3" t="str">
            <v>no</v>
          </cell>
          <cell r="DO3">
            <v>0</v>
          </cell>
          <cell r="DQ3">
            <v>0</v>
          </cell>
          <cell r="DR3">
            <v>0</v>
          </cell>
          <cell r="DS3">
            <v>48453000902</v>
          </cell>
          <cell r="DT3" t="str">
            <v>no</v>
          </cell>
          <cell r="DU3">
            <v>11</v>
          </cell>
          <cell r="DV3" t="str">
            <v>yes</v>
          </cell>
          <cell r="DW3" t="str">
            <v>Boys &amp; Girls Club of the Austin Area</v>
          </cell>
          <cell r="DX3" t="str">
            <v>Communities in Schools Central Texas</v>
          </cell>
          <cell r="DY3" t="str">
            <v>Mainspring Schools</v>
          </cell>
          <cell r="DZ3">
            <v>0</v>
          </cell>
          <cell r="EA3">
            <v>0</v>
          </cell>
          <cell r="EB3">
            <v>0</v>
          </cell>
          <cell r="EC3" t="str">
            <v>Reconstruction</v>
          </cell>
          <cell r="ED3">
            <v>0</v>
          </cell>
          <cell r="EE3" t="str">
            <v>2110 W. Slaughter Ln., Suite 107-394</v>
          </cell>
          <cell r="EF3" t="str">
            <v>Austin</v>
          </cell>
          <cell r="EG3" t="str">
            <v>Audrey Martin</v>
          </cell>
          <cell r="EH3" t="str">
            <v>audrey@purplemartinre.com</v>
          </cell>
          <cell r="EI3" t="str">
            <v>audrey@purplemartinre.com</v>
          </cell>
          <cell r="EJ3" t="str">
            <v>Audrey Martin</v>
          </cell>
          <cell r="EK3" t="str">
            <v>Purple Martin Real Estate</v>
          </cell>
          <cell r="EL3">
            <v>5126586386</v>
          </cell>
          <cell r="EM3">
            <v>5126586386</v>
          </cell>
          <cell r="EN3" t="str">
            <v>TX</v>
          </cell>
          <cell r="EO3">
            <v>78748</v>
          </cell>
          <cell r="EP3">
            <v>202.23167098961241</v>
          </cell>
          <cell r="EQ3">
            <v>202.23167098961241</v>
          </cell>
          <cell r="ER3">
            <v>162.31569055927571</v>
          </cell>
          <cell r="ES3" t="str">
            <v>Approx. 2341 Corta St.</v>
          </cell>
          <cell r="ET3" t="str">
            <v>Austin</v>
          </cell>
          <cell r="EU3" t="str">
            <v>Travis</v>
          </cell>
          <cell r="EV3" t="str">
            <v>Pathways at Santa Rita Courts East</v>
          </cell>
          <cell r="EW3">
            <v>78702</v>
          </cell>
          <cell r="EX3" t="str">
            <v>Ron Kowal</v>
          </cell>
          <cell r="EY3" t="str">
            <v>ronk@hacanet.org</v>
          </cell>
          <cell r="EZ3" t="str">
            <v>Austin Affordable Housing Corporation</v>
          </cell>
          <cell r="FA3" t="str">
            <v>no</v>
          </cell>
          <cell r="FB3" t="str">
            <v>no</v>
          </cell>
          <cell r="FC3">
            <v>53</v>
          </cell>
          <cell r="FD3">
            <v>0</v>
          </cell>
          <cell r="FE3">
            <v>0</v>
          </cell>
          <cell r="FF3">
            <v>0</v>
          </cell>
          <cell r="FG3" t="str">
            <v>TBD</v>
          </cell>
          <cell r="FH3" t="str">
            <v>Yes</v>
          </cell>
          <cell r="FI3" t="str">
            <v>no</v>
          </cell>
          <cell r="FJ3">
            <v>77</v>
          </cell>
          <cell r="FK3">
            <v>1.3</v>
          </cell>
          <cell r="FL3">
            <v>86810</v>
          </cell>
          <cell r="FM3">
            <v>30.256188999999999</v>
          </cell>
          <cell r="FN3" t="str">
            <v>yes</v>
          </cell>
          <cell r="FO3">
            <v>-97.717442000000005</v>
          </cell>
          <cell r="FP3" t="str">
            <v>yes</v>
          </cell>
          <cell r="FQ3" t="str">
            <v>no</v>
          </cell>
          <cell r="FR3" t="str">
            <v>no</v>
          </cell>
          <cell r="FS3" t="str">
            <v>no</v>
          </cell>
          <cell r="FT3" t="str">
            <v>yes</v>
          </cell>
          <cell r="FU3">
            <v>0</v>
          </cell>
          <cell r="FV3">
            <v>0</v>
          </cell>
          <cell r="FW3">
            <v>0</v>
          </cell>
          <cell r="FX3">
            <v>0</v>
          </cell>
          <cell r="FY3">
            <v>0</v>
          </cell>
          <cell r="FZ3">
            <v>0</v>
          </cell>
          <cell r="GA3" t="str">
            <v>Pathways at Santa Rita Courts East, LP</v>
          </cell>
          <cell r="GB3" t="str">
            <v>Pathways at Santa Rita Courts East GP, LLC</v>
          </cell>
          <cell r="GC3" t="str">
            <v>Austin Affordable Housing Corporation</v>
          </cell>
          <cell r="GD3" t="str">
            <v>Carleton Realty Investments GP, LLC</v>
          </cell>
          <cell r="GE3" t="str">
            <v>Carleton Development, Ltd.</v>
          </cell>
          <cell r="GF3" t="str">
            <v>Limited Partnership</v>
          </cell>
          <cell r="GG3" t="str">
            <v>Limited Liability Company</v>
          </cell>
          <cell r="GH3" t="str">
            <v>Non-Profit</v>
          </cell>
          <cell r="GI3" t="str">
            <v>Limited Liability Company</v>
          </cell>
          <cell r="GJ3" t="str">
            <v>Limited Partnership</v>
          </cell>
          <cell r="GK3" t="str">
            <v>Carrie Lee</v>
          </cell>
          <cell r="GL3" t="str">
            <v>carrie.e.lee@citi.com</v>
          </cell>
          <cell r="GM3" t="str">
            <v>Citi</v>
          </cell>
          <cell r="GN3">
            <v>12.8</v>
          </cell>
          <cell r="GO3" t="str">
            <v>2q</v>
          </cell>
          <cell r="GP3">
            <v>0</v>
          </cell>
          <cell r="GQ3">
            <v>7</v>
          </cell>
          <cell r="GR3">
            <v>0</v>
          </cell>
          <cell r="GS3">
            <v>0</v>
          </cell>
          <cell r="GT3" t="str">
            <v>Urban</v>
          </cell>
          <cell r="GU3">
            <v>0</v>
          </cell>
          <cell r="GV3">
            <v>6</v>
          </cell>
          <cell r="GW3">
            <v>9</v>
          </cell>
          <cell r="GX3">
            <v>2</v>
          </cell>
          <cell r="GY3">
            <v>0</v>
          </cell>
          <cell r="GZ3">
            <v>15</v>
          </cell>
          <cell r="HA3">
            <v>11</v>
          </cell>
          <cell r="HB3">
            <v>11</v>
          </cell>
          <cell r="HC3">
            <v>7</v>
          </cell>
          <cell r="HD3">
            <v>0</v>
          </cell>
          <cell r="HE3">
            <v>3</v>
          </cell>
          <cell r="HF3">
            <v>0</v>
          </cell>
          <cell r="HG3">
            <v>1</v>
          </cell>
          <cell r="HH3">
            <v>10</v>
          </cell>
          <cell r="HI3">
            <v>26</v>
          </cell>
          <cell r="HJ3">
            <v>12</v>
          </cell>
          <cell r="HK3">
            <v>6</v>
          </cell>
          <cell r="HL3">
            <v>3</v>
          </cell>
          <cell r="HM3">
            <v>4</v>
          </cell>
          <cell r="HN3">
            <v>0</v>
          </cell>
          <cell r="HO3">
            <v>1</v>
          </cell>
          <cell r="HP3">
            <v>1</v>
          </cell>
          <cell r="HQ3">
            <v>0</v>
          </cell>
          <cell r="HR3">
            <v>17</v>
          </cell>
          <cell r="HS3">
            <v>0</v>
          </cell>
          <cell r="HT3" t="str">
            <v>no</v>
          </cell>
          <cell r="HU3" t="str">
            <v>no</v>
          </cell>
          <cell r="HV3" t="str">
            <v>no</v>
          </cell>
          <cell r="HW3" t="str">
            <v>yes</v>
          </cell>
          <cell r="HX3" t="str">
            <v>yes</v>
          </cell>
          <cell r="HY3" t="str">
            <v>yes</v>
          </cell>
          <cell r="HZ3">
            <v>0</v>
          </cell>
          <cell r="IA3">
            <v>0</v>
          </cell>
          <cell r="IB3">
            <v>0</v>
          </cell>
          <cell r="IC3" t="str">
            <v>Jason Aldridge</v>
          </cell>
          <cell r="ID3" t="str">
            <v>jaldridge@nefinc.org</v>
          </cell>
          <cell r="IE3" t="str">
            <v>National Equity Fund</v>
          </cell>
          <cell r="IF3" t="str">
            <v>General</v>
          </cell>
          <cell r="IG3">
            <v>0</v>
          </cell>
          <cell r="IH3">
            <v>47</v>
          </cell>
          <cell r="II3">
            <v>91</v>
          </cell>
          <cell r="IJ3">
            <v>85106</v>
          </cell>
          <cell r="IK3">
            <v>128</v>
          </cell>
          <cell r="IL3">
            <v>91</v>
          </cell>
          <cell r="IM3" t="str">
            <v>no</v>
          </cell>
          <cell r="IN3" t="str">
            <v>no</v>
          </cell>
          <cell r="IO3" t="str">
            <v>no</v>
          </cell>
          <cell r="IP3">
            <v>28</v>
          </cell>
          <cell r="IQ3">
            <v>91</v>
          </cell>
          <cell r="IR3">
            <v>0</v>
          </cell>
          <cell r="IS3" t="str">
            <v>no</v>
          </cell>
        </row>
        <row r="4">
          <cell r="A4">
            <v>24009</v>
          </cell>
          <cell r="B4" t="str">
            <v>2024-03-01 12:27:54</v>
          </cell>
          <cell r="C4" t="str">
            <v>Q:/http-files/mf/2024-HTC/mf24009/24009_West Parkway Seniors_-MFUniformApp.xlsx</v>
          </cell>
          <cell r="D4" t="str">
            <v>no</v>
          </cell>
          <cell r="E4" t="str">
            <v>yes</v>
          </cell>
          <cell r="F4" t="str">
            <v>no</v>
          </cell>
          <cell r="G4" t="str">
            <v>no</v>
          </cell>
          <cell r="H4" t="str">
            <v>bbrown@edgproperties.net</v>
          </cell>
          <cell r="I4" t="str">
            <v>Betsy Brown</v>
          </cell>
          <cell r="J4">
            <v>9792184546</v>
          </cell>
          <cell r="K4">
            <v>9798468878</v>
          </cell>
          <cell r="L4" t="str">
            <v>yes</v>
          </cell>
          <cell r="M4" t="str">
            <v>yes</v>
          </cell>
          <cell r="N4" t="str">
            <v>no</v>
          </cell>
          <cell r="O4">
            <v>0</v>
          </cell>
          <cell r="P4">
            <v>14</v>
          </cell>
          <cell r="Q4">
            <v>14</v>
          </cell>
          <cell r="R4">
            <v>0</v>
          </cell>
          <cell r="S4">
            <v>0</v>
          </cell>
          <cell r="T4">
            <v>0</v>
          </cell>
          <cell r="U4">
            <v>0</v>
          </cell>
          <cell r="V4">
            <v>0</v>
          </cell>
          <cell r="W4">
            <v>0</v>
          </cell>
          <cell r="X4">
            <v>0</v>
          </cell>
          <cell r="Y4">
            <v>0</v>
          </cell>
          <cell r="AA4">
            <v>0</v>
          </cell>
          <cell r="AB4">
            <v>0</v>
          </cell>
          <cell r="AC4">
            <v>0</v>
          </cell>
          <cell r="AD4">
            <v>0</v>
          </cell>
          <cell r="AE4">
            <v>0</v>
          </cell>
          <cell r="AF4">
            <v>0</v>
          </cell>
          <cell r="AG4">
            <v>0</v>
          </cell>
          <cell r="AH4" t="str">
            <v>Emanuel H. Glockzin, Jr.</v>
          </cell>
          <cell r="AI4" t="str">
            <v>emanuel@edgproperties.net</v>
          </cell>
          <cell r="AJ4" t="str">
            <v>Brazos Valley Construction, Inc.</v>
          </cell>
          <cell r="AK4">
            <v>0</v>
          </cell>
          <cell r="AL4">
            <v>0</v>
          </cell>
          <cell r="AM4">
            <v>0</v>
          </cell>
          <cell r="AN4">
            <v>0</v>
          </cell>
          <cell r="AO4">
            <v>0</v>
          </cell>
          <cell r="AP4">
            <v>0</v>
          </cell>
          <cell r="AQ4" t="str">
            <v>no</v>
          </cell>
          <cell r="AR4" t="str">
            <v>no</v>
          </cell>
          <cell r="AS4" t="str">
            <v>no</v>
          </cell>
          <cell r="AT4">
            <v>1080391</v>
          </cell>
          <cell r="AU4">
            <v>0</v>
          </cell>
          <cell r="AV4">
            <v>0</v>
          </cell>
          <cell r="AW4" t="str">
            <v>Choose a Dropdown</v>
          </cell>
          <cell r="AX4" t="str">
            <v>HOME-ARP Nonprofit Operating Cost and/or Capacity Building Assistance</v>
          </cell>
          <cell r="AY4">
            <v>0</v>
          </cell>
          <cell r="AZ4">
            <v>0</v>
          </cell>
          <cell r="BA4">
            <v>0</v>
          </cell>
          <cell r="BB4">
            <v>0</v>
          </cell>
          <cell r="BC4">
            <v>0</v>
          </cell>
          <cell r="BD4">
            <v>0</v>
          </cell>
          <cell r="BE4">
            <v>0</v>
          </cell>
          <cell r="BF4">
            <v>0</v>
          </cell>
          <cell r="BG4" t="str">
            <v>Jeffrey Carroll</v>
          </cell>
          <cell r="BH4" t="str">
            <v>allenadvisors@gmail.com</v>
          </cell>
          <cell r="BI4" t="str">
            <v>Allen &amp; Associate Consulting</v>
          </cell>
          <cell r="BJ4">
            <v>0</v>
          </cell>
          <cell r="BK4" t="str">
            <v>Choose a Dropdown</v>
          </cell>
          <cell r="BL4">
            <v>0</v>
          </cell>
          <cell r="BM4">
            <v>0</v>
          </cell>
          <cell r="BN4">
            <v>0</v>
          </cell>
          <cell r="BO4">
            <v>0</v>
          </cell>
          <cell r="BP4">
            <v>0</v>
          </cell>
          <cell r="BQ4">
            <v>0</v>
          </cell>
          <cell r="BR4">
            <v>0</v>
          </cell>
          <cell r="BS4" t="str">
            <v>Elaina D. Glockzin</v>
          </cell>
          <cell r="BT4" t="str">
            <v>edglockzin@edgproperties.net</v>
          </cell>
          <cell r="BU4" t="str">
            <v>Cambridge Interests, Inc.</v>
          </cell>
          <cell r="BV4" t="str">
            <v>979-846-8878</v>
          </cell>
          <cell r="BW4" t="str">
            <v>If applicable</v>
          </cell>
          <cell r="BX4" t="str">
            <v>No</v>
          </cell>
          <cell r="BY4" t="str">
            <v>no</v>
          </cell>
          <cell r="BZ4">
            <v>0</v>
          </cell>
          <cell r="CA4" t="str">
            <v>Elaina D. Glockzin</v>
          </cell>
          <cell r="CB4" t="str">
            <v>edglockzin@edgproperties.net</v>
          </cell>
          <cell r="CC4" t="str">
            <v>Cambridge Interests, Inc.</v>
          </cell>
          <cell r="CD4">
            <v>0</v>
          </cell>
          <cell r="CE4">
            <v>0</v>
          </cell>
          <cell r="CG4">
            <v>28</v>
          </cell>
          <cell r="CH4">
            <v>0</v>
          </cell>
          <cell r="CI4">
            <v>3</v>
          </cell>
          <cell r="CJ4">
            <v>0</v>
          </cell>
          <cell r="CK4">
            <v>6</v>
          </cell>
          <cell r="CL4">
            <v>19</v>
          </cell>
          <cell r="CM4">
            <v>0</v>
          </cell>
          <cell r="CN4">
            <v>0</v>
          </cell>
          <cell r="CO4">
            <v>0</v>
          </cell>
          <cell r="CP4">
            <v>0</v>
          </cell>
          <cell r="CQ4">
            <v>0</v>
          </cell>
          <cell r="CR4">
            <v>0</v>
          </cell>
          <cell r="CS4" t="str">
            <v>Lee Shafer</v>
          </cell>
          <cell r="CT4" t="str">
            <v>lee@shaferpc.com</v>
          </cell>
          <cell r="CU4" t="str">
            <v>Lee Shafer</v>
          </cell>
          <cell r="CV4" t="str">
            <v>1570 Crescent Pointe Parkway</v>
          </cell>
          <cell r="CW4" t="str">
            <v>College Station</v>
          </cell>
          <cell r="CX4" t="str">
            <v>Emanuel H. Glockzin, Jr.</v>
          </cell>
          <cell r="CY4" t="str">
            <v>emanuel@edgproperties.net</v>
          </cell>
          <cell r="CZ4">
            <v>9792188836</v>
          </cell>
          <cell r="DA4">
            <v>9798468878</v>
          </cell>
          <cell r="DB4" t="str">
            <v>TX</v>
          </cell>
          <cell r="DC4">
            <v>77845</v>
          </cell>
          <cell r="DD4" t="str">
            <v>West Parkway Seniors, Ltd.</v>
          </cell>
          <cell r="DE4">
            <v>0</v>
          </cell>
          <cell r="DF4">
            <v>0</v>
          </cell>
          <cell r="DH4" t="str">
            <v>Emanuel H. Glockzin, Jr.</v>
          </cell>
          <cell r="DI4" t="str">
            <v>emanuel@edgproperties.net</v>
          </cell>
          <cell r="DJ4" t="str">
            <v>Myraid Designs, Ltd.</v>
          </cell>
          <cell r="DK4" t="str">
            <v>Jay Don Watson</v>
          </cell>
          <cell r="DL4" t="str">
            <v>jwatson@watsonlawyers.com</v>
          </cell>
          <cell r="DM4" t="str">
            <v>Watson Law Firm, LLP</v>
          </cell>
          <cell r="DN4" t="str">
            <v>no</v>
          </cell>
          <cell r="DO4">
            <v>0</v>
          </cell>
          <cell r="DQ4">
            <v>0</v>
          </cell>
          <cell r="DR4">
            <v>0</v>
          </cell>
          <cell r="DS4">
            <v>48349970901</v>
          </cell>
          <cell r="DT4" t="str">
            <v>no</v>
          </cell>
          <cell r="DU4">
            <v>11</v>
          </cell>
          <cell r="DV4" t="str">
            <v>yes</v>
          </cell>
          <cell r="DW4" t="str">
            <v>Corsicana &amp; Navarro County Chamber of Commerce</v>
          </cell>
          <cell r="DX4" t="str">
            <v>The Salvation Army Texas Division Corsicana Corps</v>
          </cell>
          <cell r="DY4">
            <v>0</v>
          </cell>
          <cell r="DZ4">
            <v>0</v>
          </cell>
          <cell r="EA4">
            <v>0</v>
          </cell>
          <cell r="EB4">
            <v>0</v>
          </cell>
          <cell r="EC4" t="str">
            <v>New Construction</v>
          </cell>
          <cell r="ED4" t="str">
            <v>New Construction</v>
          </cell>
          <cell r="EE4">
            <v>0</v>
          </cell>
          <cell r="EF4">
            <v>0</v>
          </cell>
          <cell r="EG4">
            <v>0</v>
          </cell>
          <cell r="EH4">
            <v>0</v>
          </cell>
          <cell r="EI4">
            <v>0</v>
          </cell>
          <cell r="EK4">
            <v>0</v>
          </cell>
          <cell r="EL4">
            <v>0</v>
          </cell>
          <cell r="EM4">
            <v>0</v>
          </cell>
          <cell r="EN4">
            <v>0</v>
          </cell>
          <cell r="EO4">
            <v>0</v>
          </cell>
          <cell r="EP4">
            <v>231.2819638595295</v>
          </cell>
          <cell r="EQ4">
            <v>231.2819638595295</v>
          </cell>
          <cell r="ER4">
            <v>140.59001022843509</v>
          </cell>
          <cell r="ES4" t="str">
            <v>South 44th Street and West Parkway</v>
          </cell>
          <cell r="ET4" t="str">
            <v>Corsicana</v>
          </cell>
          <cell r="EU4" t="str">
            <v>Navaro</v>
          </cell>
          <cell r="EV4" t="str">
            <v>West Parkway Seniors</v>
          </cell>
          <cell r="EW4">
            <v>75110</v>
          </cell>
          <cell r="EX4" t="str">
            <v>Elaina D. Glockzin</v>
          </cell>
          <cell r="EY4" t="str">
            <v>edglockzin@edgproperties.net</v>
          </cell>
          <cell r="EZ4" t="str">
            <v>Commonwealth Development, Inc.</v>
          </cell>
          <cell r="FA4" t="str">
            <v>no</v>
          </cell>
          <cell r="FB4" t="str">
            <v>no</v>
          </cell>
          <cell r="FC4">
            <v>49</v>
          </cell>
          <cell r="FD4">
            <v>0</v>
          </cell>
          <cell r="FE4" t="str">
            <v>Jeffrey Robertson</v>
          </cell>
          <cell r="FF4" t="str">
            <v>jeffr@mcclurebrowne.com&gt;</v>
          </cell>
          <cell r="FG4" t="str">
            <v>McClure &amp; Brown Engineering</v>
          </cell>
          <cell r="FH4" t="str">
            <v>Yes</v>
          </cell>
          <cell r="FI4" t="str">
            <v>yes</v>
          </cell>
          <cell r="FJ4">
            <v>79</v>
          </cell>
          <cell r="FK4">
            <v>1.3</v>
          </cell>
          <cell r="FL4">
            <v>41382</v>
          </cell>
          <cell r="FM4">
            <v>32.070860000000003</v>
          </cell>
          <cell r="FN4" t="str">
            <v>yes</v>
          </cell>
          <cell r="FO4">
            <v>-96.498649999999998</v>
          </cell>
          <cell r="FP4" t="str">
            <v>yes</v>
          </cell>
          <cell r="FQ4" t="str">
            <v>no</v>
          </cell>
          <cell r="FR4" t="str">
            <v>no</v>
          </cell>
          <cell r="FS4" t="str">
            <v>no</v>
          </cell>
          <cell r="FT4" t="str">
            <v>yes</v>
          </cell>
          <cell r="FU4">
            <v>0</v>
          </cell>
          <cell r="FV4">
            <v>0</v>
          </cell>
          <cell r="FW4">
            <v>0</v>
          </cell>
          <cell r="FX4">
            <v>0</v>
          </cell>
          <cell r="FY4">
            <v>0</v>
          </cell>
          <cell r="FZ4">
            <v>0</v>
          </cell>
          <cell r="GA4" t="str">
            <v>West Parkway Seniors, Ltd.</v>
          </cell>
          <cell r="GB4" t="str">
            <v>West Parkway Seniors, Ltd.</v>
          </cell>
          <cell r="GC4" t="str">
            <v>Commonwealth Development, Inc.</v>
          </cell>
          <cell r="GD4" t="str">
            <v>Emanuel H. Glockzin, Jr.</v>
          </cell>
          <cell r="GE4" t="str">
            <v>Commonwealth Development, Inc.</v>
          </cell>
          <cell r="GF4" t="str">
            <v>Limited Partnership</v>
          </cell>
          <cell r="GG4" t="str">
            <v>Limited Partnership</v>
          </cell>
          <cell r="GH4" t="str">
            <v>Corporation</v>
          </cell>
          <cell r="GI4">
            <v>0</v>
          </cell>
          <cell r="GJ4" t="str">
            <v>Corporation</v>
          </cell>
          <cell r="GK4">
            <v>0</v>
          </cell>
          <cell r="GL4">
            <v>0</v>
          </cell>
          <cell r="GN4">
            <v>13.4</v>
          </cell>
          <cell r="GO4" t="str">
            <v>4q</v>
          </cell>
          <cell r="GP4">
            <v>1</v>
          </cell>
          <cell r="GQ4">
            <v>3</v>
          </cell>
          <cell r="GR4">
            <v>0</v>
          </cell>
          <cell r="GS4">
            <v>0</v>
          </cell>
          <cell r="GT4" t="str">
            <v>Rural</v>
          </cell>
          <cell r="GU4">
            <v>0</v>
          </cell>
          <cell r="GV4">
            <v>6</v>
          </cell>
          <cell r="GW4">
            <v>9</v>
          </cell>
          <cell r="GX4">
            <v>2</v>
          </cell>
          <cell r="GY4">
            <v>0</v>
          </cell>
          <cell r="GZ4">
            <v>15</v>
          </cell>
          <cell r="HA4">
            <v>11</v>
          </cell>
          <cell r="HB4">
            <v>11</v>
          </cell>
          <cell r="HC4">
            <v>7</v>
          </cell>
          <cell r="HD4">
            <v>5</v>
          </cell>
          <cell r="HE4">
            <v>3</v>
          </cell>
          <cell r="HF4">
            <v>4</v>
          </cell>
          <cell r="HG4">
            <v>1</v>
          </cell>
          <cell r="HH4">
            <v>10</v>
          </cell>
          <cell r="HI4">
            <v>26</v>
          </cell>
          <cell r="HJ4">
            <v>12</v>
          </cell>
          <cell r="HK4">
            <v>6</v>
          </cell>
          <cell r="HL4">
            <v>0</v>
          </cell>
          <cell r="HM4">
            <v>4</v>
          </cell>
          <cell r="HN4">
            <v>0</v>
          </cell>
          <cell r="HO4">
            <v>1</v>
          </cell>
          <cell r="HP4">
            <v>0</v>
          </cell>
          <cell r="HQ4">
            <v>0</v>
          </cell>
          <cell r="HR4">
            <v>17</v>
          </cell>
          <cell r="HS4">
            <v>0</v>
          </cell>
          <cell r="HT4" t="str">
            <v>no</v>
          </cell>
          <cell r="HU4" t="str">
            <v>no</v>
          </cell>
          <cell r="HV4" t="str">
            <v>no</v>
          </cell>
          <cell r="HW4" t="str">
            <v>yes</v>
          </cell>
          <cell r="HX4" t="str">
            <v>yes</v>
          </cell>
          <cell r="HY4" t="str">
            <v>no</v>
          </cell>
          <cell r="HZ4">
            <v>0</v>
          </cell>
          <cell r="IA4">
            <v>0</v>
          </cell>
          <cell r="IB4">
            <v>0</v>
          </cell>
          <cell r="IC4" t="str">
            <v>Joshua Gould</v>
          </cell>
          <cell r="ID4" t="str">
            <v>jkg@stratfordcapitalgroup.com</v>
          </cell>
          <cell r="IE4" t="str">
            <v>Stratford Capital Group</v>
          </cell>
          <cell r="IF4" t="str">
            <v>Elderly</v>
          </cell>
          <cell r="IG4">
            <v>0</v>
          </cell>
          <cell r="IH4">
            <v>56</v>
          </cell>
          <cell r="II4">
            <v>28</v>
          </cell>
          <cell r="IJ4">
            <v>29330</v>
          </cell>
          <cell r="IK4">
            <v>133</v>
          </cell>
          <cell r="IL4">
            <v>28</v>
          </cell>
          <cell r="IM4" t="str">
            <v>no</v>
          </cell>
          <cell r="IN4" t="str">
            <v>no</v>
          </cell>
          <cell r="IO4" t="str">
            <v>no</v>
          </cell>
          <cell r="IP4">
            <v>0</v>
          </cell>
          <cell r="IQ4">
            <v>0</v>
          </cell>
          <cell r="IR4">
            <v>0</v>
          </cell>
          <cell r="IS4" t="str">
            <v>no</v>
          </cell>
        </row>
        <row r="5">
          <cell r="A5">
            <v>24010</v>
          </cell>
          <cell r="B5" t="str">
            <v>2024-02-28 13:35:41</v>
          </cell>
          <cell r="C5" t="str">
            <v>Q:/http-files/mf/2024-HTC/mf24010/24010_Hughes House III.xlsx</v>
          </cell>
          <cell r="D5" t="str">
            <v>no</v>
          </cell>
          <cell r="E5" t="str">
            <v>no</v>
          </cell>
          <cell r="F5" t="str">
            <v>no</v>
          </cell>
          <cell r="G5" t="str">
            <v>no</v>
          </cell>
          <cell r="H5" t="str">
            <v>Monique.Chavoya@mccormackbaron.com</v>
          </cell>
          <cell r="I5" t="str">
            <v>Monique Chavoya</v>
          </cell>
          <cell r="J5">
            <v>0</v>
          </cell>
          <cell r="K5">
            <v>2108196494</v>
          </cell>
          <cell r="L5" t="str">
            <v>yes</v>
          </cell>
          <cell r="M5" t="str">
            <v>yes</v>
          </cell>
          <cell r="N5" t="str">
            <v>yes</v>
          </cell>
          <cell r="O5">
            <v>0</v>
          </cell>
          <cell r="P5">
            <v>21</v>
          </cell>
          <cell r="Q5">
            <v>57</v>
          </cell>
          <cell r="R5">
            <v>0</v>
          </cell>
          <cell r="S5">
            <v>0</v>
          </cell>
          <cell r="T5">
            <v>0</v>
          </cell>
          <cell r="U5">
            <v>0</v>
          </cell>
          <cell r="V5" t="str">
            <v>Mike Saunders</v>
          </cell>
          <cell r="W5" t="str">
            <v>Cody Brewer</v>
          </cell>
          <cell r="X5" t="str">
            <v>mike.saunders@mccormackbaron.com</v>
          </cell>
          <cell r="Y5" t="str">
            <v>cody.brewer@kimley-horn.com</v>
          </cell>
          <cell r="Z5" t="str">
            <v>McCormack Baron Salazar, Inc.</v>
          </cell>
          <cell r="AA5" t="str">
            <v>Kimley-Horn and Associates, Inc.</v>
          </cell>
          <cell r="AB5">
            <v>0</v>
          </cell>
          <cell r="AC5">
            <v>0</v>
          </cell>
          <cell r="AD5">
            <v>0</v>
          </cell>
          <cell r="AE5">
            <v>0</v>
          </cell>
          <cell r="AF5">
            <v>0</v>
          </cell>
          <cell r="AG5">
            <v>0</v>
          </cell>
          <cell r="AH5">
            <v>0</v>
          </cell>
          <cell r="AI5">
            <v>0</v>
          </cell>
          <cell r="AJ5" t="str">
            <v>TBD</v>
          </cell>
          <cell r="AK5">
            <v>0</v>
          </cell>
          <cell r="AL5">
            <v>0</v>
          </cell>
          <cell r="AM5">
            <v>0</v>
          </cell>
          <cell r="AN5">
            <v>0</v>
          </cell>
          <cell r="AO5">
            <v>0</v>
          </cell>
          <cell r="AP5">
            <v>0</v>
          </cell>
          <cell r="AQ5" t="str">
            <v>yes</v>
          </cell>
          <cell r="AR5" t="str">
            <v>no</v>
          </cell>
          <cell r="AS5" t="str">
            <v>no</v>
          </cell>
          <cell r="AT5">
            <v>2000000</v>
          </cell>
          <cell r="AU5">
            <v>0</v>
          </cell>
          <cell r="AV5">
            <v>0</v>
          </cell>
          <cell r="AW5" t="str">
            <v>Choose a Dropdown</v>
          </cell>
          <cell r="AX5" t="str">
            <v>HOME-ARP Nonprofit Operating Cost and/or Capacity Building Assistance</v>
          </cell>
          <cell r="AY5">
            <v>0</v>
          </cell>
          <cell r="AZ5">
            <v>0</v>
          </cell>
          <cell r="BA5">
            <v>0</v>
          </cell>
          <cell r="BB5">
            <v>0</v>
          </cell>
          <cell r="BC5">
            <v>0</v>
          </cell>
          <cell r="BD5" t="str">
            <v>TBD</v>
          </cell>
          <cell r="BE5">
            <v>0</v>
          </cell>
          <cell r="BF5">
            <v>0</v>
          </cell>
          <cell r="BG5" t="str">
            <v>Darrell Jack</v>
          </cell>
          <cell r="BH5" t="str">
            <v>djack@stic.net</v>
          </cell>
          <cell r="BI5" t="str">
            <v>Apartment MarketData, LLC</v>
          </cell>
          <cell r="BJ5">
            <v>0</v>
          </cell>
          <cell r="BK5" t="str">
            <v>Choose a Dropdown</v>
          </cell>
          <cell r="BL5">
            <v>0</v>
          </cell>
          <cell r="BM5">
            <v>0</v>
          </cell>
          <cell r="BN5">
            <v>0</v>
          </cell>
          <cell r="BO5">
            <v>0</v>
          </cell>
          <cell r="BP5">
            <v>0</v>
          </cell>
          <cell r="BQ5">
            <v>0</v>
          </cell>
          <cell r="BR5">
            <v>0</v>
          </cell>
          <cell r="BS5" t="str">
            <v>Lashona McGrew</v>
          </cell>
          <cell r="BT5" t="str">
            <v>Lashona.mcgrew@mccormackbaron.com</v>
          </cell>
          <cell r="BU5" t="str">
            <v>McCormack Baron Management</v>
          </cell>
          <cell r="BV5">
            <v>3144250704</v>
          </cell>
          <cell r="BW5" t="str">
            <v>Not applicable</v>
          </cell>
          <cell r="BX5" t="str">
            <v>Yes</v>
          </cell>
          <cell r="BY5" t="str">
            <v>no</v>
          </cell>
          <cell r="BZ5">
            <v>0</v>
          </cell>
          <cell r="CA5">
            <v>0</v>
          </cell>
          <cell r="CB5">
            <v>0</v>
          </cell>
          <cell r="CC5" t="str">
            <v>TBD</v>
          </cell>
          <cell r="CD5">
            <v>0</v>
          </cell>
          <cell r="CE5">
            <v>0</v>
          </cell>
          <cell r="CF5" t="str">
            <v>TBD</v>
          </cell>
          <cell r="CG5">
            <v>54</v>
          </cell>
          <cell r="CH5">
            <v>0</v>
          </cell>
          <cell r="CI5">
            <v>15</v>
          </cell>
          <cell r="CJ5">
            <v>0</v>
          </cell>
          <cell r="CK5">
            <v>13</v>
          </cell>
          <cell r="CL5">
            <v>26</v>
          </cell>
          <cell r="CM5">
            <v>0</v>
          </cell>
          <cell r="CN5">
            <v>0</v>
          </cell>
          <cell r="CO5">
            <v>0</v>
          </cell>
          <cell r="CP5">
            <v>24</v>
          </cell>
          <cell r="CQ5">
            <v>24</v>
          </cell>
          <cell r="CR5">
            <v>0</v>
          </cell>
          <cell r="CS5" t="str">
            <v>Maureen Reichert</v>
          </cell>
          <cell r="CT5" t="str">
            <v>Maureen.Reichert@rubinbrown.com</v>
          </cell>
          <cell r="CU5" t="str">
            <v>Rubin Brown</v>
          </cell>
          <cell r="CV5" t="str">
            <v>1407 Texas Street</v>
          </cell>
          <cell r="CW5" t="str">
            <v>Fort Worth</v>
          </cell>
          <cell r="CX5" t="str">
            <v>Mary-Margaret Lemons</v>
          </cell>
          <cell r="CY5" t="str">
            <v>mmlemons@fwhs.org</v>
          </cell>
          <cell r="CZ5">
            <v>0</v>
          </cell>
          <cell r="DA5">
            <v>8173333401</v>
          </cell>
          <cell r="DB5" t="str">
            <v>TX</v>
          </cell>
          <cell r="DC5">
            <v>76102</v>
          </cell>
          <cell r="DD5" t="str">
            <v>FW Hughes House III, LP</v>
          </cell>
          <cell r="DE5" t="str">
            <v>Tim Brennan</v>
          </cell>
          <cell r="DF5" t="str">
            <v>tbrennan@valbridge.com</v>
          </cell>
          <cell r="DG5" t="str">
            <v>Valbridge Property Advisors</v>
          </cell>
          <cell r="DH5" t="str">
            <v>Brandon Burns</v>
          </cell>
          <cell r="DI5" t="str">
            <v>bburns@bennett.partners</v>
          </cell>
          <cell r="DJ5" t="str">
            <v>Bennett Partners</v>
          </cell>
          <cell r="DK5" t="str">
            <v>Cynthia Bast</v>
          </cell>
          <cell r="DL5" t="str">
            <v>cbast@lockelord.com</v>
          </cell>
          <cell r="DM5" t="str">
            <v>Locke Lord LLP</v>
          </cell>
          <cell r="DN5" t="str">
            <v>no</v>
          </cell>
          <cell r="DO5">
            <v>0</v>
          </cell>
          <cell r="DP5" t="str">
            <v>Not Applicable</v>
          </cell>
          <cell r="DQ5">
            <v>0</v>
          </cell>
          <cell r="DR5">
            <v>0</v>
          </cell>
          <cell r="DS5">
            <v>48439103601</v>
          </cell>
          <cell r="DT5" t="str">
            <v>no</v>
          </cell>
          <cell r="DU5">
            <v>11</v>
          </cell>
          <cell r="DV5" t="str">
            <v>yes</v>
          </cell>
          <cell r="DW5" t="str">
            <v>AB Christian Learning Center</v>
          </cell>
          <cell r="DX5" t="str">
            <v>Healthy Tarrant County Collaboration</v>
          </cell>
          <cell r="DY5" t="str">
            <v>Center for Transforming Lives</v>
          </cell>
          <cell r="DZ5">
            <v>0</v>
          </cell>
          <cell r="EA5">
            <v>0</v>
          </cell>
          <cell r="EB5">
            <v>0</v>
          </cell>
          <cell r="EC5" t="str">
            <v>New Construction</v>
          </cell>
          <cell r="ED5">
            <v>0</v>
          </cell>
          <cell r="EE5" t="str">
            <v>2110 W. Slaughter Ln., Suite 107-394</v>
          </cell>
          <cell r="EF5" t="str">
            <v>Austin</v>
          </cell>
          <cell r="EG5" t="str">
            <v>Audrey Martin</v>
          </cell>
          <cell r="EH5" t="str">
            <v>audrey@purplemartinre.com</v>
          </cell>
          <cell r="EI5" t="str">
            <v>audrey@purplemartinre.com</v>
          </cell>
          <cell r="EJ5" t="str">
            <v>Audrey Martin</v>
          </cell>
          <cell r="EK5" t="str">
            <v>Purple Martin Real Estate</v>
          </cell>
          <cell r="EL5">
            <v>5126586386</v>
          </cell>
          <cell r="EM5">
            <v>5126586386</v>
          </cell>
          <cell r="EN5" t="str">
            <v>TX</v>
          </cell>
          <cell r="EO5">
            <v>78748</v>
          </cell>
          <cell r="EP5">
            <v>215.82264068845481</v>
          </cell>
          <cell r="EQ5">
            <v>215.82264068845481</v>
          </cell>
          <cell r="ER5">
            <v>177.14295506188361</v>
          </cell>
          <cell r="ES5" t="str">
            <v>4912 East Rosedale Street and 5021 Avenue G</v>
          </cell>
          <cell r="ET5" t="str">
            <v>Fort Worth</v>
          </cell>
          <cell r="EU5" t="str">
            <v>Tarrant</v>
          </cell>
          <cell r="EV5" t="str">
            <v>Hughes House III</v>
          </cell>
          <cell r="EW5">
            <v>76105</v>
          </cell>
          <cell r="EX5" t="str">
            <v>Louis Bernardy</v>
          </cell>
          <cell r="EY5" t="str">
            <v>Louis.Bernardy@mccormackbaron.com</v>
          </cell>
          <cell r="EZ5" t="str">
            <v>McCormack Baron Salazar, Inc.</v>
          </cell>
          <cell r="FA5" t="str">
            <v>no</v>
          </cell>
          <cell r="FB5" t="str">
            <v>no</v>
          </cell>
          <cell r="FC5">
            <v>52</v>
          </cell>
          <cell r="FD5">
            <v>0</v>
          </cell>
          <cell r="FE5">
            <v>0</v>
          </cell>
          <cell r="FF5">
            <v>0</v>
          </cell>
          <cell r="FG5" t="str">
            <v>TBD</v>
          </cell>
          <cell r="FH5" t="str">
            <v>Yes</v>
          </cell>
          <cell r="FI5" t="str">
            <v>no</v>
          </cell>
          <cell r="FJ5">
            <v>108</v>
          </cell>
          <cell r="FK5">
            <v>1.3</v>
          </cell>
          <cell r="FL5">
            <v>26344</v>
          </cell>
          <cell r="FM5">
            <v>32.730697999999997</v>
          </cell>
          <cell r="FN5" t="str">
            <v>yes</v>
          </cell>
          <cell r="FO5">
            <v>-97.247754</v>
          </cell>
          <cell r="FP5" t="str">
            <v>yes</v>
          </cell>
          <cell r="FQ5" t="str">
            <v>yes</v>
          </cell>
          <cell r="FR5" t="str">
            <v>no</v>
          </cell>
          <cell r="FS5" t="str">
            <v>no</v>
          </cell>
          <cell r="FT5" t="str">
            <v>yes</v>
          </cell>
          <cell r="FU5">
            <v>0</v>
          </cell>
          <cell r="FV5">
            <v>0</v>
          </cell>
          <cell r="FW5">
            <v>0</v>
          </cell>
          <cell r="FX5">
            <v>0</v>
          </cell>
          <cell r="FY5">
            <v>0</v>
          </cell>
          <cell r="FZ5">
            <v>0</v>
          </cell>
          <cell r="GA5" t="str">
            <v>FW Hughes House III, LP</v>
          </cell>
          <cell r="GB5" t="str">
            <v>Hughes House III MBS SLP, Inc.</v>
          </cell>
          <cell r="GC5" t="str">
            <v>MBA Properties, Inc.</v>
          </cell>
          <cell r="GD5" t="str">
            <v>MBA Holdings, LLC</v>
          </cell>
          <cell r="GE5" t="str">
            <v>Richard D. Baron Amended &amp; Restated Irrevocable Trust dated 3/3/11</v>
          </cell>
          <cell r="GF5" t="str">
            <v>Limited Partnership</v>
          </cell>
          <cell r="GG5" t="str">
            <v>Corporation</v>
          </cell>
          <cell r="GH5" t="str">
            <v>Corporation</v>
          </cell>
          <cell r="GI5" t="str">
            <v>Limited Liability Company</v>
          </cell>
          <cell r="GJ5">
            <v>0</v>
          </cell>
          <cell r="GK5" t="str">
            <v>Matthew Corcoran</v>
          </cell>
          <cell r="GL5" t="str">
            <v>matt@masonjosephco.com</v>
          </cell>
          <cell r="GM5" t="str">
            <v>Mason Joseph Company</v>
          </cell>
          <cell r="GN5">
            <v>40.799999999999997</v>
          </cell>
          <cell r="GO5" t="str">
            <v>4q</v>
          </cell>
          <cell r="GP5">
            <v>0</v>
          </cell>
          <cell r="GQ5">
            <v>3</v>
          </cell>
          <cell r="GR5">
            <v>0</v>
          </cell>
          <cell r="GS5">
            <v>0</v>
          </cell>
          <cell r="GT5" t="str">
            <v>Urban</v>
          </cell>
          <cell r="GU5">
            <v>0</v>
          </cell>
          <cell r="GV5">
            <v>6</v>
          </cell>
          <cell r="GW5">
            <v>9</v>
          </cell>
          <cell r="GX5">
            <v>2</v>
          </cell>
          <cell r="GY5">
            <v>0</v>
          </cell>
          <cell r="GZ5">
            <v>15</v>
          </cell>
          <cell r="HA5">
            <v>11</v>
          </cell>
          <cell r="HB5">
            <v>11</v>
          </cell>
          <cell r="HC5">
            <v>0</v>
          </cell>
          <cell r="HD5">
            <v>0</v>
          </cell>
          <cell r="HE5">
            <v>3</v>
          </cell>
          <cell r="HF5">
            <v>1</v>
          </cell>
          <cell r="HG5">
            <v>1</v>
          </cell>
          <cell r="HH5">
            <v>10</v>
          </cell>
          <cell r="HI5">
            <v>26</v>
          </cell>
          <cell r="HJ5">
            <v>11</v>
          </cell>
          <cell r="HK5">
            <v>6</v>
          </cell>
          <cell r="HL5">
            <v>3</v>
          </cell>
          <cell r="HM5">
            <v>4</v>
          </cell>
          <cell r="HN5">
            <v>0</v>
          </cell>
          <cell r="HO5">
            <v>1</v>
          </cell>
          <cell r="HP5">
            <v>1</v>
          </cell>
          <cell r="HQ5">
            <v>0</v>
          </cell>
          <cell r="HR5">
            <v>17</v>
          </cell>
          <cell r="HS5">
            <v>0</v>
          </cell>
          <cell r="HT5" t="str">
            <v>no</v>
          </cell>
          <cell r="HU5" t="str">
            <v>no</v>
          </cell>
          <cell r="HV5" t="str">
            <v>no</v>
          </cell>
          <cell r="HW5" t="str">
            <v>yes</v>
          </cell>
          <cell r="HX5" t="str">
            <v>yes</v>
          </cell>
          <cell r="HY5" t="str">
            <v>yes</v>
          </cell>
          <cell r="HZ5">
            <v>0</v>
          </cell>
          <cell r="IA5">
            <v>0</v>
          </cell>
          <cell r="IB5">
            <v>0</v>
          </cell>
          <cell r="IC5" t="str">
            <v>Jason Aldridge</v>
          </cell>
          <cell r="ID5" t="str">
            <v>jaldridge@nefinc.org</v>
          </cell>
          <cell r="IE5" t="str">
            <v>National Equity Fund</v>
          </cell>
          <cell r="IF5" t="str">
            <v>General</v>
          </cell>
          <cell r="IG5">
            <v>0</v>
          </cell>
          <cell r="IH5">
            <v>41</v>
          </cell>
          <cell r="II5">
            <v>54</v>
          </cell>
          <cell r="IJ5">
            <v>82736</v>
          </cell>
          <cell r="IK5">
            <v>121</v>
          </cell>
          <cell r="IL5">
            <v>78</v>
          </cell>
          <cell r="IM5" t="str">
            <v>no</v>
          </cell>
          <cell r="IN5" t="str">
            <v>no</v>
          </cell>
          <cell r="IO5" t="str">
            <v>no</v>
          </cell>
          <cell r="IP5">
            <v>0</v>
          </cell>
          <cell r="IQ5">
            <v>0</v>
          </cell>
          <cell r="IR5">
            <v>0</v>
          </cell>
          <cell r="IS5" t="str">
            <v>no</v>
          </cell>
        </row>
        <row r="6">
          <cell r="A6">
            <v>24012</v>
          </cell>
          <cell r="B6" t="str">
            <v>2024-03-01 12:24:52</v>
          </cell>
          <cell r="C6" t="str">
            <v>Q:/http-files/mf/2024-HTC/mf24012/24012_West Loop Seniors_MFUniformApp.xlsx</v>
          </cell>
          <cell r="D6" t="str">
            <v>no</v>
          </cell>
          <cell r="E6" t="str">
            <v>yes</v>
          </cell>
          <cell r="F6" t="str">
            <v>no</v>
          </cell>
          <cell r="G6" t="str">
            <v>no</v>
          </cell>
          <cell r="H6" t="str">
            <v>bbrown@edgproperties.net</v>
          </cell>
          <cell r="I6" t="str">
            <v>Betsy Brown</v>
          </cell>
          <cell r="J6">
            <v>9792184546</v>
          </cell>
          <cell r="K6">
            <v>9798468878</v>
          </cell>
          <cell r="L6" t="str">
            <v>yes</v>
          </cell>
          <cell r="M6" t="str">
            <v>yes</v>
          </cell>
          <cell r="N6" t="str">
            <v>no</v>
          </cell>
          <cell r="O6">
            <v>0</v>
          </cell>
          <cell r="P6">
            <v>12</v>
          </cell>
          <cell r="Q6">
            <v>16</v>
          </cell>
          <cell r="R6">
            <v>0</v>
          </cell>
          <cell r="S6">
            <v>0</v>
          </cell>
          <cell r="T6">
            <v>0</v>
          </cell>
          <cell r="U6">
            <v>0</v>
          </cell>
          <cell r="V6">
            <v>0</v>
          </cell>
          <cell r="W6">
            <v>0</v>
          </cell>
          <cell r="X6">
            <v>0</v>
          </cell>
          <cell r="Y6">
            <v>0</v>
          </cell>
          <cell r="AA6">
            <v>0</v>
          </cell>
          <cell r="AB6">
            <v>0</v>
          </cell>
          <cell r="AC6">
            <v>0</v>
          </cell>
          <cell r="AD6">
            <v>0</v>
          </cell>
          <cell r="AE6">
            <v>0</v>
          </cell>
          <cell r="AF6">
            <v>0</v>
          </cell>
          <cell r="AG6">
            <v>0</v>
          </cell>
          <cell r="AH6" t="str">
            <v>Emanuel H. Glockzin, Jr.</v>
          </cell>
          <cell r="AI6" t="str">
            <v>emanuel@edgproperties.net</v>
          </cell>
          <cell r="AJ6" t="str">
            <v>Brazos Valley Construction, Inc.</v>
          </cell>
          <cell r="AK6">
            <v>0</v>
          </cell>
          <cell r="AL6">
            <v>0</v>
          </cell>
          <cell r="AM6">
            <v>0</v>
          </cell>
          <cell r="AN6">
            <v>0</v>
          </cell>
          <cell r="AO6">
            <v>0</v>
          </cell>
          <cell r="AP6">
            <v>0</v>
          </cell>
          <cell r="AQ6" t="str">
            <v>no</v>
          </cell>
          <cell r="AR6" t="str">
            <v>no</v>
          </cell>
          <cell r="AS6" t="str">
            <v>no</v>
          </cell>
          <cell r="AT6">
            <v>1032480</v>
          </cell>
          <cell r="AU6">
            <v>0</v>
          </cell>
          <cell r="AV6">
            <v>0</v>
          </cell>
          <cell r="AW6" t="str">
            <v>Choose a Dropdown</v>
          </cell>
          <cell r="AX6" t="str">
            <v>HOME-ARP Nonprofit Operating Cost and/or Capacity Building Assistance</v>
          </cell>
          <cell r="AY6">
            <v>0</v>
          </cell>
          <cell r="AZ6">
            <v>0</v>
          </cell>
          <cell r="BA6">
            <v>0</v>
          </cell>
          <cell r="BB6">
            <v>0</v>
          </cell>
          <cell r="BC6">
            <v>0</v>
          </cell>
          <cell r="BE6">
            <v>0</v>
          </cell>
          <cell r="BF6">
            <v>0</v>
          </cell>
          <cell r="BG6" t="str">
            <v>Jeffrey Carroll</v>
          </cell>
          <cell r="BH6" t="str">
            <v>allenadvisors@gmail.com</v>
          </cell>
          <cell r="BI6" t="str">
            <v>Allen &amp; Associate Consulting</v>
          </cell>
          <cell r="BJ6">
            <v>0</v>
          </cell>
          <cell r="BK6" t="str">
            <v>Choose a Dropdown</v>
          </cell>
          <cell r="BL6">
            <v>0</v>
          </cell>
          <cell r="BM6">
            <v>0</v>
          </cell>
          <cell r="BN6">
            <v>0</v>
          </cell>
          <cell r="BO6">
            <v>0</v>
          </cell>
          <cell r="BP6">
            <v>0</v>
          </cell>
          <cell r="BQ6">
            <v>0</v>
          </cell>
          <cell r="BR6">
            <v>0</v>
          </cell>
          <cell r="BS6" t="str">
            <v>Elaina D. Glockzin</v>
          </cell>
          <cell r="BT6" t="str">
            <v>edglockzin@edgproperties.net</v>
          </cell>
          <cell r="BU6" t="str">
            <v>Cambridge Interests, Inc.</v>
          </cell>
          <cell r="BV6" t="str">
            <v>979-846-8878</v>
          </cell>
          <cell r="BW6" t="str">
            <v>If applicable</v>
          </cell>
          <cell r="BX6" t="str">
            <v>No</v>
          </cell>
          <cell r="BY6" t="str">
            <v>no</v>
          </cell>
          <cell r="BZ6">
            <v>0</v>
          </cell>
          <cell r="CA6" t="str">
            <v>Elaina D. Glockzin</v>
          </cell>
          <cell r="CB6" t="str">
            <v>edglockzin@edgproperties.net</v>
          </cell>
          <cell r="CC6" t="str">
            <v>Cambridge Interests, Inc.</v>
          </cell>
          <cell r="CD6">
            <v>0</v>
          </cell>
          <cell r="CE6">
            <v>0</v>
          </cell>
          <cell r="CF6">
            <v>0</v>
          </cell>
          <cell r="CG6">
            <v>28</v>
          </cell>
          <cell r="CH6">
            <v>0</v>
          </cell>
          <cell r="CI6">
            <v>3</v>
          </cell>
          <cell r="CJ6">
            <v>0</v>
          </cell>
          <cell r="CK6">
            <v>6</v>
          </cell>
          <cell r="CL6">
            <v>19</v>
          </cell>
          <cell r="CM6">
            <v>0</v>
          </cell>
          <cell r="CN6">
            <v>0</v>
          </cell>
          <cell r="CO6">
            <v>0</v>
          </cell>
          <cell r="CP6">
            <v>0</v>
          </cell>
          <cell r="CQ6">
            <v>0</v>
          </cell>
          <cell r="CR6">
            <v>0</v>
          </cell>
          <cell r="CS6" t="str">
            <v>Lee Shafer</v>
          </cell>
          <cell r="CT6" t="str">
            <v>lee@shaferpc.com</v>
          </cell>
          <cell r="CU6" t="str">
            <v>Lee Shafer</v>
          </cell>
          <cell r="CV6" t="str">
            <v>1570 Crescent Pointe Parkway</v>
          </cell>
          <cell r="CW6" t="str">
            <v>College Station</v>
          </cell>
          <cell r="CX6" t="str">
            <v>Emanuel H. Glockzin</v>
          </cell>
          <cell r="CY6" t="str">
            <v>emanuel@edgproperties.net</v>
          </cell>
          <cell r="CZ6">
            <v>9792188836</v>
          </cell>
          <cell r="DA6">
            <v>9798468878</v>
          </cell>
          <cell r="DB6" t="str">
            <v>TX</v>
          </cell>
          <cell r="DC6">
            <v>77845</v>
          </cell>
          <cell r="DD6" t="str">
            <v>West Loop Seniors, Ltd.</v>
          </cell>
          <cell r="DE6">
            <v>0</v>
          </cell>
          <cell r="DF6">
            <v>0</v>
          </cell>
          <cell r="DH6" t="str">
            <v>Emanuel H. Glockzin, Jr.</v>
          </cell>
          <cell r="DI6" t="str">
            <v>emanuel@edgproperties.net</v>
          </cell>
          <cell r="DJ6" t="str">
            <v>Myraid Designs, Ltd.</v>
          </cell>
          <cell r="DK6" t="str">
            <v>Jay Don Watson</v>
          </cell>
          <cell r="DL6" t="str">
            <v>jwatson@watsonlawyers.com</v>
          </cell>
          <cell r="DM6" t="str">
            <v>Watson Law Firm, LLP</v>
          </cell>
          <cell r="DN6" t="str">
            <v>no</v>
          </cell>
          <cell r="DO6">
            <v>0</v>
          </cell>
          <cell r="DQ6">
            <v>0</v>
          </cell>
          <cell r="DR6">
            <v>0</v>
          </cell>
          <cell r="DS6">
            <v>48481740901</v>
          </cell>
          <cell r="DT6" t="str">
            <v>no</v>
          </cell>
          <cell r="DU6">
            <v>11</v>
          </cell>
          <cell r="DV6" t="str">
            <v>yes</v>
          </cell>
          <cell r="DW6" t="str">
            <v>El Campo Chamber of Commerce &amp; Agriculture</v>
          </cell>
          <cell r="DX6" t="str">
            <v>City Development Corporation of El Campo</v>
          </cell>
          <cell r="DY6" t="str">
            <v>El Campo Citizen</v>
          </cell>
          <cell r="DZ6">
            <v>0</v>
          </cell>
          <cell r="EA6">
            <v>0</v>
          </cell>
          <cell r="EB6">
            <v>0</v>
          </cell>
          <cell r="EC6" t="str">
            <v>New Construction</v>
          </cell>
          <cell r="ED6" t="str">
            <v>New Construction</v>
          </cell>
          <cell r="EE6">
            <v>0</v>
          </cell>
          <cell r="EF6">
            <v>0</v>
          </cell>
          <cell r="EG6">
            <v>0</v>
          </cell>
          <cell r="EH6">
            <v>0</v>
          </cell>
          <cell r="EI6">
            <v>0</v>
          </cell>
          <cell r="EK6">
            <v>0</v>
          </cell>
          <cell r="EL6">
            <v>0</v>
          </cell>
          <cell r="EM6">
            <v>0</v>
          </cell>
          <cell r="EN6">
            <v>0</v>
          </cell>
          <cell r="EO6">
            <v>0</v>
          </cell>
          <cell r="EP6">
            <v>238.9883120825744</v>
          </cell>
          <cell r="EQ6">
            <v>238.9883120825744</v>
          </cell>
          <cell r="ER6">
            <v>144.71766848816031</v>
          </cell>
          <cell r="ES6" t="str">
            <v>FM 2765</v>
          </cell>
          <cell r="ET6" t="str">
            <v>El Campo</v>
          </cell>
          <cell r="EU6" t="str">
            <v>Wharton</v>
          </cell>
          <cell r="EV6" t="str">
            <v>West Loop Seniors</v>
          </cell>
          <cell r="EW6">
            <v>77437</v>
          </cell>
          <cell r="EX6" t="str">
            <v>Claire E. Brown</v>
          </cell>
          <cell r="EY6" t="str">
            <v>betsybrown99@gmail.com</v>
          </cell>
          <cell r="EZ6" t="str">
            <v>Lucky B Properties, Inc.</v>
          </cell>
          <cell r="FA6" t="str">
            <v>no</v>
          </cell>
          <cell r="FB6" t="str">
            <v>no</v>
          </cell>
          <cell r="FC6">
            <v>49</v>
          </cell>
          <cell r="FD6">
            <v>0</v>
          </cell>
          <cell r="FE6" t="str">
            <v>Jeffrey Robertson</v>
          </cell>
          <cell r="FF6" t="str">
            <v>jeffr@mcclurebrowne.com&gt;</v>
          </cell>
          <cell r="FG6" t="str">
            <v>McClure &amp; Brown Engineering</v>
          </cell>
          <cell r="FH6" t="str">
            <v>Yes</v>
          </cell>
          <cell r="FI6" t="str">
            <v>yes</v>
          </cell>
          <cell r="FJ6">
            <v>61</v>
          </cell>
          <cell r="FK6">
            <v>1.3</v>
          </cell>
          <cell r="FL6">
            <v>74926</v>
          </cell>
          <cell r="FM6">
            <v>29.214162999999999</v>
          </cell>
          <cell r="FN6" t="str">
            <v>yes</v>
          </cell>
          <cell r="FO6">
            <v>-96.294150000000002</v>
          </cell>
          <cell r="FP6" t="str">
            <v>yes</v>
          </cell>
          <cell r="FQ6" t="str">
            <v>no</v>
          </cell>
          <cell r="FR6" t="str">
            <v>no</v>
          </cell>
          <cell r="FS6" t="str">
            <v>no</v>
          </cell>
          <cell r="FT6" t="str">
            <v>yes</v>
          </cell>
          <cell r="FU6">
            <v>0</v>
          </cell>
          <cell r="FV6">
            <v>0</v>
          </cell>
          <cell r="FW6">
            <v>0</v>
          </cell>
          <cell r="FX6">
            <v>0</v>
          </cell>
          <cell r="FY6">
            <v>0</v>
          </cell>
          <cell r="FZ6">
            <v>0</v>
          </cell>
          <cell r="GA6" t="str">
            <v>West Loop Seniors, Ltd.</v>
          </cell>
          <cell r="GB6" t="str">
            <v>West Loop Seniors, Ltd.</v>
          </cell>
          <cell r="GC6" t="str">
            <v>Lucky B Properties, Inc.</v>
          </cell>
          <cell r="GD6" t="str">
            <v>Emanuel H. Glockzin, Jr.</v>
          </cell>
          <cell r="GE6" t="str">
            <v>Lucky B Properties, Inc.</v>
          </cell>
          <cell r="GF6" t="str">
            <v>Limited Partnership</v>
          </cell>
          <cell r="GG6" t="str">
            <v>Limited Partnership</v>
          </cell>
          <cell r="GH6" t="str">
            <v>Corporation</v>
          </cell>
          <cell r="GI6">
            <v>0</v>
          </cell>
          <cell r="GJ6" t="str">
            <v>Corporation</v>
          </cell>
          <cell r="GK6">
            <v>0</v>
          </cell>
          <cell r="GL6">
            <v>0</v>
          </cell>
          <cell r="GN6">
            <v>7.9</v>
          </cell>
          <cell r="GO6" t="str">
            <v>2q</v>
          </cell>
          <cell r="GP6">
            <v>1</v>
          </cell>
          <cell r="GQ6">
            <v>6</v>
          </cell>
          <cell r="GR6">
            <v>0</v>
          </cell>
          <cell r="GS6">
            <v>0</v>
          </cell>
          <cell r="GT6" t="str">
            <v>Rural</v>
          </cell>
          <cell r="GU6">
            <v>0</v>
          </cell>
          <cell r="GV6">
            <v>6</v>
          </cell>
          <cell r="GW6">
            <v>9</v>
          </cell>
          <cell r="GX6">
            <v>2</v>
          </cell>
          <cell r="GY6">
            <v>0</v>
          </cell>
          <cell r="GZ6">
            <v>15</v>
          </cell>
          <cell r="HA6">
            <v>11</v>
          </cell>
          <cell r="HB6">
            <v>11</v>
          </cell>
          <cell r="HC6">
            <v>7</v>
          </cell>
          <cell r="HD6">
            <v>5</v>
          </cell>
          <cell r="HE6">
            <v>3</v>
          </cell>
          <cell r="HF6">
            <v>2</v>
          </cell>
          <cell r="HG6">
            <v>1</v>
          </cell>
          <cell r="HH6">
            <v>10</v>
          </cell>
          <cell r="HI6">
            <v>26</v>
          </cell>
          <cell r="HJ6">
            <v>12</v>
          </cell>
          <cell r="HK6">
            <v>6</v>
          </cell>
          <cell r="HL6">
            <v>0</v>
          </cell>
          <cell r="HM6">
            <v>4</v>
          </cell>
          <cell r="HN6">
            <v>0</v>
          </cell>
          <cell r="HO6">
            <v>1</v>
          </cell>
          <cell r="HP6">
            <v>0</v>
          </cell>
          <cell r="HQ6">
            <v>0</v>
          </cell>
          <cell r="HR6">
            <v>17</v>
          </cell>
          <cell r="HS6">
            <v>0</v>
          </cell>
          <cell r="HT6" t="str">
            <v>no</v>
          </cell>
          <cell r="HU6" t="str">
            <v>no</v>
          </cell>
          <cell r="HV6" t="str">
            <v>no</v>
          </cell>
          <cell r="HW6" t="str">
            <v>yes</v>
          </cell>
          <cell r="HX6" t="str">
            <v>yes</v>
          </cell>
          <cell r="HY6" t="str">
            <v>yes</v>
          </cell>
          <cell r="HZ6">
            <v>0</v>
          </cell>
          <cell r="IA6">
            <v>0</v>
          </cell>
          <cell r="IB6">
            <v>0</v>
          </cell>
          <cell r="IC6" t="str">
            <v>Joshua Gould</v>
          </cell>
          <cell r="ID6" t="str">
            <v>jkg@stratfordcapitalgroup.com</v>
          </cell>
          <cell r="IE6" t="str">
            <v>Stratford Capital Group</v>
          </cell>
          <cell r="IF6" t="str">
            <v>Elderly</v>
          </cell>
          <cell r="IG6">
            <v>0</v>
          </cell>
          <cell r="IH6">
            <v>54</v>
          </cell>
          <cell r="II6">
            <v>28</v>
          </cell>
          <cell r="IJ6">
            <v>26352</v>
          </cell>
          <cell r="IK6">
            <v>131</v>
          </cell>
          <cell r="IL6">
            <v>28</v>
          </cell>
          <cell r="IM6" t="str">
            <v>no</v>
          </cell>
          <cell r="IN6" t="str">
            <v>no</v>
          </cell>
          <cell r="IO6" t="str">
            <v>no</v>
          </cell>
          <cell r="IP6">
            <v>0</v>
          </cell>
          <cell r="IQ6">
            <v>0</v>
          </cell>
          <cell r="IR6">
            <v>0</v>
          </cell>
          <cell r="IS6" t="str">
            <v>no</v>
          </cell>
        </row>
        <row r="7">
          <cell r="A7">
            <v>24015</v>
          </cell>
          <cell r="B7" t="str">
            <v>2024-02-28 23:37:22</v>
          </cell>
          <cell r="C7" t="str">
            <v>Q:/http-files/mf/2024-HTC/mf24015/Full Application_Spring Creek Villas_24015.xlsx</v>
          </cell>
          <cell r="D7" t="str">
            <v>no</v>
          </cell>
          <cell r="E7" t="str">
            <v>yes</v>
          </cell>
          <cell r="F7" t="str">
            <v>yes</v>
          </cell>
          <cell r="G7" t="str">
            <v>no</v>
          </cell>
          <cell r="H7" t="str">
            <v>ajcarpen@gmail.com</v>
          </cell>
          <cell r="I7" t="str">
            <v>Alyssa Carpenter</v>
          </cell>
          <cell r="J7">
            <v>5127891295</v>
          </cell>
          <cell r="K7">
            <v>5127891295</v>
          </cell>
          <cell r="L7" t="str">
            <v>yes</v>
          </cell>
          <cell r="M7" t="str">
            <v>yes</v>
          </cell>
          <cell r="N7" t="str">
            <v>no</v>
          </cell>
          <cell r="O7">
            <v>0</v>
          </cell>
          <cell r="P7">
            <v>0</v>
          </cell>
          <cell r="Q7">
            <v>24</v>
          </cell>
          <cell r="R7">
            <v>0</v>
          </cell>
          <cell r="S7">
            <v>0</v>
          </cell>
          <cell r="T7">
            <v>0</v>
          </cell>
          <cell r="U7">
            <v>0</v>
          </cell>
          <cell r="V7" t="str">
            <v>Douglas Hamilton</v>
          </cell>
          <cell r="W7" t="str">
            <v>Dean Carlson</v>
          </cell>
          <cell r="X7" t="str">
            <v>douglashamilton@hamiltoncorporation.com</v>
          </cell>
          <cell r="Y7" t="str">
            <v>deancarlson@carlsonconsulting.net</v>
          </cell>
          <cell r="Z7" t="str">
            <v>Murdoch Contracting, LLC</v>
          </cell>
          <cell r="AA7" t="str">
            <v>Carlson Consulting Engineers</v>
          </cell>
          <cell r="AB7">
            <v>0</v>
          </cell>
          <cell r="AC7">
            <v>0</v>
          </cell>
          <cell r="AD7">
            <v>0</v>
          </cell>
          <cell r="AE7">
            <v>0</v>
          </cell>
          <cell r="AF7">
            <v>0</v>
          </cell>
          <cell r="AG7">
            <v>0</v>
          </cell>
          <cell r="AH7" t="str">
            <v>Douglas Hamilton</v>
          </cell>
          <cell r="AI7" t="str">
            <v>douglashamilton@hamiltoncorporation.com</v>
          </cell>
          <cell r="AJ7" t="str">
            <v>Murdoch Contracting, LLC</v>
          </cell>
          <cell r="AK7">
            <v>0</v>
          </cell>
          <cell r="AL7">
            <v>0</v>
          </cell>
          <cell r="AM7">
            <v>0</v>
          </cell>
          <cell r="AN7">
            <v>0</v>
          </cell>
          <cell r="AO7">
            <v>0</v>
          </cell>
          <cell r="AP7">
            <v>0</v>
          </cell>
          <cell r="AQ7" t="str">
            <v>no</v>
          </cell>
          <cell r="AR7" t="str">
            <v>yes</v>
          </cell>
          <cell r="AS7" t="str">
            <v>no</v>
          </cell>
          <cell r="AT7">
            <v>367517</v>
          </cell>
          <cell r="AU7">
            <v>0</v>
          </cell>
          <cell r="AV7">
            <v>0</v>
          </cell>
          <cell r="AW7" t="str">
            <v>Choose a Dropdown</v>
          </cell>
          <cell r="AX7" t="str">
            <v>HOME-ARP Nonprofit Operating Cost and/or Capacity Building Assistance</v>
          </cell>
          <cell r="AY7">
            <v>0</v>
          </cell>
          <cell r="AZ7">
            <v>0</v>
          </cell>
          <cell r="BA7">
            <v>0</v>
          </cell>
          <cell r="BB7">
            <v>0</v>
          </cell>
          <cell r="BC7">
            <v>0</v>
          </cell>
          <cell r="BD7" t="str">
            <v>TBD</v>
          </cell>
          <cell r="BE7">
            <v>0</v>
          </cell>
          <cell r="BF7">
            <v>0</v>
          </cell>
          <cell r="BG7">
            <v>0</v>
          </cell>
          <cell r="BH7">
            <v>0</v>
          </cell>
          <cell r="BJ7">
            <v>0</v>
          </cell>
          <cell r="BK7" t="str">
            <v>Choose a Dropdown</v>
          </cell>
          <cell r="BL7">
            <v>0</v>
          </cell>
          <cell r="BM7">
            <v>0</v>
          </cell>
          <cell r="BN7">
            <v>0</v>
          </cell>
          <cell r="BO7">
            <v>0</v>
          </cell>
          <cell r="BP7">
            <v>0</v>
          </cell>
          <cell r="BQ7">
            <v>0</v>
          </cell>
          <cell r="BR7">
            <v>0</v>
          </cell>
          <cell r="BS7" t="str">
            <v>Linda Bell</v>
          </cell>
          <cell r="BT7" t="str">
            <v>linda@eagle-creek.biz</v>
          </cell>
          <cell r="BU7" t="str">
            <v>Eagle Creek Group, Inc.</v>
          </cell>
          <cell r="BV7">
            <v>7852867544</v>
          </cell>
          <cell r="BW7" t="str">
            <v>No</v>
          </cell>
          <cell r="BX7" t="str">
            <v>No</v>
          </cell>
          <cell r="BY7" t="str">
            <v>No</v>
          </cell>
          <cell r="BZ7">
            <v>0</v>
          </cell>
          <cell r="CA7">
            <v>0</v>
          </cell>
          <cell r="CB7">
            <v>0</v>
          </cell>
          <cell r="CC7" t="str">
            <v>TBD</v>
          </cell>
          <cell r="CD7">
            <v>0</v>
          </cell>
          <cell r="CE7">
            <v>0</v>
          </cell>
          <cell r="CF7" t="str">
            <v>TBD</v>
          </cell>
          <cell r="CG7">
            <v>24</v>
          </cell>
          <cell r="CH7">
            <v>0</v>
          </cell>
          <cell r="CI7">
            <v>2</v>
          </cell>
          <cell r="CJ7">
            <v>0</v>
          </cell>
          <cell r="CK7">
            <v>5</v>
          </cell>
          <cell r="CL7">
            <v>17</v>
          </cell>
          <cell r="CM7">
            <v>0</v>
          </cell>
          <cell r="CN7">
            <v>0</v>
          </cell>
          <cell r="CO7">
            <v>0</v>
          </cell>
          <cell r="CP7">
            <v>0</v>
          </cell>
          <cell r="CQ7">
            <v>0</v>
          </cell>
          <cell r="CR7">
            <v>0</v>
          </cell>
          <cell r="CS7" t="str">
            <v>Brent L. Barringer</v>
          </cell>
          <cell r="CT7" t="str">
            <v>brent.barringer@tidwellgroup.com</v>
          </cell>
          <cell r="CU7" t="str">
            <v>Tidwell Group</v>
          </cell>
          <cell r="CV7" t="str">
            <v>3556 S Culpepper Circle, Suite 1</v>
          </cell>
          <cell r="CW7" t="str">
            <v>Springfield</v>
          </cell>
          <cell r="CX7" t="str">
            <v>Christina Ott</v>
          </cell>
          <cell r="CY7" t="str">
            <v>cott@hamiltoncorporation.com</v>
          </cell>
          <cell r="CZ7">
            <v>4178821701</v>
          </cell>
          <cell r="DA7">
            <v>4178821701</v>
          </cell>
          <cell r="DB7" t="str">
            <v>MO</v>
          </cell>
          <cell r="DC7">
            <v>65804</v>
          </cell>
          <cell r="DD7" t="str">
            <v>Spring Creek Villas of Linden, LP</v>
          </cell>
          <cell r="DE7" t="str">
            <v>Samuel T. Gill</v>
          </cell>
          <cell r="DF7" t="str">
            <v>sam@gillgroup.com</v>
          </cell>
          <cell r="DG7" t="str">
            <v>Gill Group</v>
          </cell>
          <cell r="DH7" t="str">
            <v>Randy Porter</v>
          </cell>
          <cell r="DI7" t="str">
            <v>randyp@wallacearchitects.com</v>
          </cell>
          <cell r="DJ7" t="str">
            <v>Wallace Architects, LLC</v>
          </cell>
          <cell r="DK7" t="str">
            <v>John Shackelford</v>
          </cell>
          <cell r="DL7" t="str">
            <v>jshackelford@shackelfordlaw.com</v>
          </cell>
          <cell r="DM7" t="str">
            <v>Shackelford, Bowen, McKinley &amp; Norton, LLP</v>
          </cell>
          <cell r="DN7" t="str">
            <v>no</v>
          </cell>
          <cell r="DO7">
            <v>0</v>
          </cell>
          <cell r="DQ7">
            <v>0</v>
          </cell>
          <cell r="DR7">
            <v>0</v>
          </cell>
          <cell r="DS7">
            <v>48067950602</v>
          </cell>
          <cell r="DT7" t="str">
            <v>No</v>
          </cell>
          <cell r="DU7">
            <v>11</v>
          </cell>
          <cell r="DV7" t="str">
            <v>yes</v>
          </cell>
          <cell r="DW7" t="str">
            <v>Linden Economic Development Corporation</v>
          </cell>
          <cell r="DX7" t="str">
            <v>East Texas Food Bank</v>
          </cell>
          <cell r="DY7" t="str">
            <v>???????</v>
          </cell>
          <cell r="DZ7" t="str">
            <v>NA</v>
          </cell>
          <cell r="EA7">
            <v>0</v>
          </cell>
          <cell r="EB7">
            <v>0</v>
          </cell>
          <cell r="EC7" t="str">
            <v>Acquisition/Rehab</v>
          </cell>
          <cell r="ED7">
            <v>0</v>
          </cell>
          <cell r="EE7" t="str">
            <v>1305 E 6th, Ste 12</v>
          </cell>
          <cell r="EF7" t="str">
            <v>Austin</v>
          </cell>
          <cell r="EG7" t="str">
            <v>Alyssa Carpenter</v>
          </cell>
          <cell r="EH7" t="str">
            <v>ajcarpen@gmail.com</v>
          </cell>
          <cell r="EI7" t="str">
            <v>ajcarpen@gmail.com</v>
          </cell>
          <cell r="EJ7" t="str">
            <v>Alyssa Carpenter</v>
          </cell>
          <cell r="EK7" t="str">
            <v>S. Anderson Consulting, LLC</v>
          </cell>
          <cell r="EL7">
            <v>5127891295</v>
          </cell>
          <cell r="EM7">
            <v>5127891295</v>
          </cell>
          <cell r="EN7" t="str">
            <v>TX</v>
          </cell>
          <cell r="EO7">
            <v>78702</v>
          </cell>
          <cell r="EP7">
            <v>135.47248329156221</v>
          </cell>
          <cell r="EQ7">
            <v>117.8571428571429</v>
          </cell>
          <cell r="ER7">
            <v>78.696741854636585</v>
          </cell>
          <cell r="ES7" t="str">
            <v>305 Hwy 8 North</v>
          </cell>
          <cell r="ET7" t="str">
            <v>Linden</v>
          </cell>
          <cell r="EU7" t="str">
            <v>Cass</v>
          </cell>
          <cell r="EV7" t="str">
            <v>Spring Creek Villas</v>
          </cell>
          <cell r="EW7">
            <v>75563</v>
          </cell>
          <cell r="EX7" t="str">
            <v>Douglas Hamilton</v>
          </cell>
          <cell r="EY7" t="str">
            <v>douglashamilton@hamiltoncorporation.com</v>
          </cell>
          <cell r="EZ7" t="str">
            <v>Filson Development, LLC</v>
          </cell>
          <cell r="FA7" t="str">
            <v>yes</v>
          </cell>
          <cell r="FB7" t="str">
            <v>No</v>
          </cell>
          <cell r="FC7">
            <v>53</v>
          </cell>
          <cell r="FD7">
            <v>0</v>
          </cell>
          <cell r="FE7">
            <v>0</v>
          </cell>
          <cell r="FF7">
            <v>0</v>
          </cell>
          <cell r="FG7" t="str">
            <v>TBD</v>
          </cell>
          <cell r="FH7" t="str">
            <v>Yes</v>
          </cell>
          <cell r="FI7" t="str">
            <v>yes</v>
          </cell>
          <cell r="FJ7">
            <v>35</v>
          </cell>
          <cell r="FK7">
            <v>1.3</v>
          </cell>
          <cell r="FL7">
            <v>46652</v>
          </cell>
          <cell r="FM7">
            <v>33.014342999999997</v>
          </cell>
          <cell r="FN7" t="str">
            <v>yes</v>
          </cell>
          <cell r="FO7">
            <v>-94.376761999999999</v>
          </cell>
          <cell r="FP7" t="str">
            <v>yes</v>
          </cell>
          <cell r="FQ7" t="str">
            <v>no</v>
          </cell>
          <cell r="FR7" t="str">
            <v>Yes</v>
          </cell>
          <cell r="FS7" t="str">
            <v>No</v>
          </cell>
          <cell r="FT7" t="str">
            <v>yes</v>
          </cell>
          <cell r="FU7">
            <v>0</v>
          </cell>
          <cell r="FV7">
            <v>0</v>
          </cell>
          <cell r="FW7">
            <v>0</v>
          </cell>
          <cell r="FX7">
            <v>0</v>
          </cell>
          <cell r="FY7">
            <v>0</v>
          </cell>
          <cell r="FZ7">
            <v>0</v>
          </cell>
          <cell r="GA7" t="str">
            <v>Spring Creek Villas of Linden, LP</v>
          </cell>
          <cell r="GB7" t="str">
            <v>Spring Creek Villas of Linden GP, LLC</v>
          </cell>
          <cell r="GC7" t="str">
            <v>Filson Development, LLC</v>
          </cell>
          <cell r="GD7" t="str">
            <v>M. E. Consulting LLC dba M.E. Consulting Ltd</v>
          </cell>
          <cell r="GF7" t="str">
            <v>Limited Partnership</v>
          </cell>
          <cell r="GG7" t="str">
            <v>Limited Liability Company</v>
          </cell>
          <cell r="GH7" t="str">
            <v>Limited Liability Company</v>
          </cell>
          <cell r="GI7" t="str">
            <v>Limited Liability Company</v>
          </cell>
          <cell r="GJ7">
            <v>0</v>
          </cell>
          <cell r="GK7" t="str">
            <v>Philip M. Minden</v>
          </cell>
          <cell r="GL7" t="str">
            <v>philip.minden@sterbank.bank</v>
          </cell>
          <cell r="GM7" t="str">
            <v>Sterling Bank</v>
          </cell>
          <cell r="GN7">
            <v>15</v>
          </cell>
          <cell r="GO7" t="str">
            <v>3q</v>
          </cell>
          <cell r="GP7">
            <v>0</v>
          </cell>
          <cell r="GQ7">
            <v>4</v>
          </cell>
          <cell r="GR7">
            <v>0</v>
          </cell>
          <cell r="GS7">
            <v>0</v>
          </cell>
          <cell r="GT7" t="str">
            <v>Rural</v>
          </cell>
          <cell r="GU7">
            <v>0</v>
          </cell>
          <cell r="GV7">
            <v>6</v>
          </cell>
          <cell r="GW7">
            <v>9</v>
          </cell>
          <cell r="GX7">
            <v>2</v>
          </cell>
          <cell r="GY7">
            <v>0</v>
          </cell>
          <cell r="GZ7">
            <v>15</v>
          </cell>
          <cell r="HA7">
            <v>11</v>
          </cell>
          <cell r="HB7">
            <v>11</v>
          </cell>
          <cell r="HC7">
            <v>0</v>
          </cell>
          <cell r="HD7">
            <v>4</v>
          </cell>
          <cell r="HE7">
            <v>3</v>
          </cell>
          <cell r="HF7">
            <v>0</v>
          </cell>
          <cell r="HG7">
            <v>1</v>
          </cell>
          <cell r="HH7">
            <v>10</v>
          </cell>
          <cell r="HI7">
            <v>26</v>
          </cell>
          <cell r="HJ7">
            <v>12</v>
          </cell>
          <cell r="HK7">
            <v>6</v>
          </cell>
          <cell r="HL7">
            <v>3</v>
          </cell>
          <cell r="HM7">
            <v>4</v>
          </cell>
          <cell r="HN7">
            <v>0</v>
          </cell>
          <cell r="HO7">
            <v>1</v>
          </cell>
          <cell r="HP7">
            <v>1</v>
          </cell>
          <cell r="HQ7">
            <v>0</v>
          </cell>
          <cell r="HR7">
            <v>17</v>
          </cell>
          <cell r="HS7">
            <v>0</v>
          </cell>
          <cell r="HT7" t="str">
            <v>no</v>
          </cell>
          <cell r="HU7" t="str">
            <v>no</v>
          </cell>
          <cell r="HV7" t="str">
            <v>no</v>
          </cell>
          <cell r="HW7" t="str">
            <v>yes</v>
          </cell>
          <cell r="HX7" t="str">
            <v>yes</v>
          </cell>
          <cell r="HY7" t="str">
            <v>yes</v>
          </cell>
          <cell r="HZ7" t="str">
            <v>NA</v>
          </cell>
          <cell r="IA7">
            <v>0</v>
          </cell>
          <cell r="IB7">
            <v>0</v>
          </cell>
          <cell r="IC7" t="str">
            <v>Andy Markenson</v>
          </cell>
          <cell r="ID7" t="str">
            <v>andy.markenson@rsequity.com</v>
          </cell>
          <cell r="IE7" t="str">
            <v>Red Stone Equity Partners</v>
          </cell>
          <cell r="IF7" t="str">
            <v>General</v>
          </cell>
          <cell r="IG7">
            <v>0</v>
          </cell>
          <cell r="IH7">
            <v>44</v>
          </cell>
          <cell r="II7">
            <v>24</v>
          </cell>
          <cell r="IJ7">
            <v>19152</v>
          </cell>
          <cell r="IK7">
            <v>125</v>
          </cell>
          <cell r="IL7">
            <v>24</v>
          </cell>
          <cell r="IM7" t="str">
            <v>no</v>
          </cell>
          <cell r="IN7" t="str">
            <v>no</v>
          </cell>
          <cell r="IO7" t="str">
            <v>no</v>
          </cell>
          <cell r="IR7">
            <v>0</v>
          </cell>
          <cell r="IS7" t="str">
            <v>no</v>
          </cell>
        </row>
        <row r="8">
          <cell r="A8">
            <v>24018</v>
          </cell>
          <cell r="B8" t="str">
            <v>2024-03-01 14:45:27</v>
          </cell>
          <cell r="C8" t="str">
            <v>Q:/http-files/mf/2024-HTC/mf24018/24018 Stassney MFUniformApp3.1_ 3.1.24 FINAL REVISED.xlsx</v>
          </cell>
          <cell r="D8" t="str">
            <v>no</v>
          </cell>
          <cell r="E8" t="str">
            <v>yes</v>
          </cell>
          <cell r="F8" t="str">
            <v>yes</v>
          </cell>
          <cell r="G8" t="str">
            <v>no</v>
          </cell>
          <cell r="H8" t="str">
            <v>opaul@nationalcore.org</v>
          </cell>
          <cell r="I8" t="str">
            <v>Oscar Paul</v>
          </cell>
          <cell r="J8">
            <v>8507038810</v>
          </cell>
          <cell r="K8">
            <v>8507038810</v>
          </cell>
          <cell r="L8" t="str">
            <v>no</v>
          </cell>
          <cell r="M8" t="str">
            <v>yes</v>
          </cell>
          <cell r="N8" t="str">
            <v>yes</v>
          </cell>
          <cell r="O8">
            <v>52</v>
          </cell>
          <cell r="P8">
            <v>52</v>
          </cell>
          <cell r="Q8">
            <v>0</v>
          </cell>
          <cell r="R8">
            <v>0</v>
          </cell>
          <cell r="S8">
            <v>0</v>
          </cell>
          <cell r="T8">
            <v>0</v>
          </cell>
          <cell r="U8">
            <v>0</v>
          </cell>
          <cell r="V8">
            <v>0</v>
          </cell>
          <cell r="W8" t="str">
            <v>Meghan McPherson</v>
          </cell>
          <cell r="X8">
            <v>0</v>
          </cell>
          <cell r="Y8" t="str">
            <v>Megan.McPherson@kimley-horn.com</v>
          </cell>
          <cell r="Z8" t="str">
            <v>na</v>
          </cell>
          <cell r="AA8" t="str">
            <v>Kimley Horn</v>
          </cell>
          <cell r="AB8">
            <v>0</v>
          </cell>
          <cell r="AC8">
            <v>0</v>
          </cell>
          <cell r="AD8">
            <v>0</v>
          </cell>
          <cell r="AE8">
            <v>0</v>
          </cell>
          <cell r="AF8">
            <v>0</v>
          </cell>
          <cell r="AG8">
            <v>0</v>
          </cell>
          <cell r="AH8">
            <v>0</v>
          </cell>
          <cell r="AI8">
            <v>0</v>
          </cell>
          <cell r="AJ8" t="str">
            <v>TBD</v>
          </cell>
          <cell r="AK8">
            <v>0</v>
          </cell>
          <cell r="AL8">
            <v>0</v>
          </cell>
          <cell r="AM8">
            <v>0</v>
          </cell>
          <cell r="AN8">
            <v>0</v>
          </cell>
          <cell r="AO8">
            <v>0</v>
          </cell>
          <cell r="AP8">
            <v>0</v>
          </cell>
          <cell r="AQ8" t="str">
            <v>no</v>
          </cell>
          <cell r="AR8" t="str">
            <v>no</v>
          </cell>
          <cell r="AS8" t="str">
            <v>no</v>
          </cell>
          <cell r="AT8">
            <v>2000000</v>
          </cell>
          <cell r="AU8">
            <v>0</v>
          </cell>
          <cell r="AV8">
            <v>0</v>
          </cell>
          <cell r="AW8" t="str">
            <v>Choose a Dropdown</v>
          </cell>
          <cell r="AX8" t="str">
            <v>HOME-ARP Nonprofit Operating Cost and/or Capacity Building Assistance</v>
          </cell>
          <cell r="AY8">
            <v>0</v>
          </cell>
          <cell r="AZ8">
            <v>0</v>
          </cell>
          <cell r="BA8">
            <v>0</v>
          </cell>
          <cell r="BB8">
            <v>0</v>
          </cell>
          <cell r="BC8">
            <v>0</v>
          </cell>
          <cell r="BD8" t="str">
            <v>na</v>
          </cell>
          <cell r="BE8" t="str">
            <v>Austin ISD</v>
          </cell>
          <cell r="BF8">
            <v>0</v>
          </cell>
          <cell r="BG8" t="str">
            <v>Rebecca Arthur</v>
          </cell>
          <cell r="BH8" t="str">
            <v>rebecca.arthur@novoco.com</v>
          </cell>
          <cell r="BI8" t="str">
            <v>Novogradac</v>
          </cell>
          <cell r="BJ8">
            <v>0</v>
          </cell>
          <cell r="BK8" t="str">
            <v>Choose a Dropdown</v>
          </cell>
          <cell r="BL8">
            <v>0</v>
          </cell>
          <cell r="BM8">
            <v>0</v>
          </cell>
          <cell r="BN8">
            <v>0</v>
          </cell>
          <cell r="BO8">
            <v>0</v>
          </cell>
          <cell r="BP8">
            <v>0</v>
          </cell>
          <cell r="BQ8">
            <v>0</v>
          </cell>
          <cell r="BR8">
            <v>0</v>
          </cell>
          <cell r="BS8" t="str">
            <v>Ariana Brendle</v>
          </cell>
          <cell r="BT8" t="str">
            <v>abrendle@nationalcore.org</v>
          </cell>
          <cell r="BU8" t="str">
            <v>National CORE</v>
          </cell>
          <cell r="BV8" t="str">
            <v>(410) 227-9540</v>
          </cell>
          <cell r="BW8" t="str">
            <v>na</v>
          </cell>
          <cell r="BX8" t="str">
            <v>No</v>
          </cell>
          <cell r="BY8" t="str">
            <v>No</v>
          </cell>
          <cell r="BZ8">
            <v>0</v>
          </cell>
          <cell r="CA8" t="str">
            <v>Ariana Brendle</v>
          </cell>
          <cell r="CB8" t="str">
            <v>abrendle@nationalcore.org</v>
          </cell>
          <cell r="CC8" t="str">
            <v>Hope Through Housing Foundation</v>
          </cell>
          <cell r="CD8">
            <v>0</v>
          </cell>
          <cell r="CE8">
            <v>0</v>
          </cell>
          <cell r="CF8" t="str">
            <v>na</v>
          </cell>
          <cell r="CG8">
            <v>104</v>
          </cell>
          <cell r="CH8">
            <v>0</v>
          </cell>
          <cell r="CI8">
            <v>21</v>
          </cell>
          <cell r="CJ8">
            <v>0</v>
          </cell>
          <cell r="CK8">
            <v>63</v>
          </cell>
          <cell r="CL8">
            <v>20</v>
          </cell>
          <cell r="CM8">
            <v>0</v>
          </cell>
          <cell r="CN8">
            <v>0</v>
          </cell>
          <cell r="CO8">
            <v>0</v>
          </cell>
          <cell r="CP8">
            <v>0</v>
          </cell>
          <cell r="CQ8">
            <v>0</v>
          </cell>
          <cell r="CR8">
            <v>37</v>
          </cell>
          <cell r="CS8">
            <v>0</v>
          </cell>
          <cell r="CT8">
            <v>0</v>
          </cell>
          <cell r="CU8" t="str">
            <v>TBD</v>
          </cell>
          <cell r="CV8" t="str">
            <v>9692 Haven Avenue, Suite 100</v>
          </cell>
          <cell r="CW8" t="str">
            <v>Rancho Cucamonga</v>
          </cell>
          <cell r="CX8" t="str">
            <v>Ariana Brendle</v>
          </cell>
          <cell r="CY8" t="str">
            <v>abrendle@nationalcore.org</v>
          </cell>
          <cell r="CZ8">
            <v>4102279540</v>
          </cell>
          <cell r="DA8">
            <v>4102279540</v>
          </cell>
          <cell r="DB8" t="str">
            <v>CA</v>
          </cell>
          <cell r="DC8">
            <v>91730</v>
          </cell>
          <cell r="DD8" t="str">
            <v>Bailey at Stassney LP</v>
          </cell>
          <cell r="DE8">
            <v>0</v>
          </cell>
          <cell r="DF8">
            <v>0</v>
          </cell>
          <cell r="DG8" t="str">
            <v>na</v>
          </cell>
          <cell r="DH8" t="str">
            <v>Edward H. Hunton</v>
          </cell>
          <cell r="DI8" t="str">
            <v>TedH@fuglebergkoch.com</v>
          </cell>
          <cell r="DJ8" t="str">
            <v>FK Architecture</v>
          </cell>
          <cell r="DK8" t="str">
            <v>Cynthia Bast</v>
          </cell>
          <cell r="DL8" t="str">
            <v>cbast@lockelord.com</v>
          </cell>
          <cell r="DM8" t="str">
            <v>Locke Lord</v>
          </cell>
          <cell r="DN8" t="str">
            <v>no</v>
          </cell>
          <cell r="DO8">
            <v>0</v>
          </cell>
          <cell r="DP8" t="str">
            <v>na</v>
          </cell>
          <cell r="DQ8">
            <v>0</v>
          </cell>
          <cell r="DR8">
            <v>0</v>
          </cell>
          <cell r="DS8">
            <v>48453002444</v>
          </cell>
          <cell r="DT8" t="str">
            <v>no</v>
          </cell>
          <cell r="DU8">
            <v>11</v>
          </cell>
          <cell r="DV8" t="str">
            <v>yes</v>
          </cell>
          <cell r="DW8" t="str">
            <v>Sunrise Homeless Navigation Center</v>
          </cell>
          <cell r="DX8" t="str">
            <v>Imagine Art</v>
          </cell>
          <cell r="DY8" t="str">
            <v>The Library Foundation</v>
          </cell>
          <cell r="DZ8" t="str">
            <v>ECHO</v>
          </cell>
          <cell r="EA8">
            <v>0</v>
          </cell>
          <cell r="EB8">
            <v>0</v>
          </cell>
          <cell r="EC8" t="str">
            <v>New Construction</v>
          </cell>
          <cell r="ED8">
            <v>0</v>
          </cell>
          <cell r="EE8" t="str">
            <v>1301 Chicon, Suite 101</v>
          </cell>
          <cell r="EF8" t="str">
            <v>Austin</v>
          </cell>
          <cell r="EG8">
            <v>0</v>
          </cell>
          <cell r="EH8" t="str">
            <v>sarah@structuretexas.com</v>
          </cell>
          <cell r="EI8">
            <v>0</v>
          </cell>
          <cell r="EJ8" t="str">
            <v>Sarah Andre</v>
          </cell>
          <cell r="EK8" t="str">
            <v>na</v>
          </cell>
          <cell r="EL8">
            <v>5126983369</v>
          </cell>
          <cell r="EM8">
            <v>5126983369</v>
          </cell>
          <cell r="EN8" t="str">
            <v>TX</v>
          </cell>
          <cell r="EO8">
            <v>78702</v>
          </cell>
          <cell r="EP8">
            <v>249.91010539751051</v>
          </cell>
          <cell r="EQ8">
            <v>249.91010539751051</v>
          </cell>
          <cell r="ER8">
            <v>242.90572010770691</v>
          </cell>
          <cell r="ES8" t="str">
            <v>400 W Stassney Lane</v>
          </cell>
          <cell r="ET8" t="str">
            <v>Austin</v>
          </cell>
          <cell r="EU8" t="str">
            <v>Travis</v>
          </cell>
          <cell r="EV8" t="str">
            <v>Bailey at Stassney</v>
          </cell>
          <cell r="EW8">
            <v>78745</v>
          </cell>
          <cell r="EX8" t="str">
            <v>Ariana Brendle</v>
          </cell>
          <cell r="EY8" t="str">
            <v>abrendle@nationalcore.org</v>
          </cell>
          <cell r="EZ8" t="str">
            <v>CORE Bailey at Stassney Developer LLC</v>
          </cell>
          <cell r="FA8" t="str">
            <v>no</v>
          </cell>
          <cell r="FB8" t="str">
            <v>no</v>
          </cell>
          <cell r="FC8">
            <v>53</v>
          </cell>
          <cell r="FD8">
            <v>0</v>
          </cell>
          <cell r="FE8">
            <v>0</v>
          </cell>
          <cell r="FF8">
            <v>0</v>
          </cell>
          <cell r="FG8" t="str">
            <v>na</v>
          </cell>
          <cell r="FH8" t="str">
            <v>No</v>
          </cell>
          <cell r="FI8" t="str">
            <v>no</v>
          </cell>
          <cell r="FJ8">
            <v>35</v>
          </cell>
          <cell r="FK8">
            <v>1.3</v>
          </cell>
          <cell r="FL8">
            <v>66534</v>
          </cell>
          <cell r="FM8">
            <v>30.207899000000001</v>
          </cell>
          <cell r="FN8" t="str">
            <v>yes</v>
          </cell>
          <cell r="FO8">
            <v>-97.778970999999999</v>
          </cell>
          <cell r="FP8" t="str">
            <v>yes</v>
          </cell>
          <cell r="FQ8" t="str">
            <v>no</v>
          </cell>
          <cell r="FR8" t="str">
            <v>no</v>
          </cell>
          <cell r="FS8" t="str">
            <v>no</v>
          </cell>
          <cell r="FT8" t="str">
            <v>no</v>
          </cell>
          <cell r="FU8">
            <v>0</v>
          </cell>
          <cell r="FV8">
            <v>0</v>
          </cell>
          <cell r="FW8">
            <v>0</v>
          </cell>
          <cell r="FX8" t="str">
            <v>X</v>
          </cell>
          <cell r="FY8">
            <v>0</v>
          </cell>
          <cell r="FZ8">
            <v>0</v>
          </cell>
          <cell r="GA8" t="str">
            <v>Bailey at Stassney LP</v>
          </cell>
          <cell r="GB8" t="str">
            <v>Bailey at Stassney GP LLC </v>
          </cell>
          <cell r="GC8" t="str">
            <v>National Community Renaissance of Texas, Inc.</v>
          </cell>
          <cell r="GD8" t="str">
            <v>Diva Imaging LLC</v>
          </cell>
          <cell r="GE8" t="str">
            <v>CORE Bailey at Stassney Developer LLC</v>
          </cell>
          <cell r="GF8" t="str">
            <v>Limited Partnership</v>
          </cell>
          <cell r="GG8" t="str">
            <v>Limited Liability Company</v>
          </cell>
          <cell r="GH8" t="str">
            <v>Corporation</v>
          </cell>
          <cell r="GI8" t="str">
            <v>Limited Liability Company</v>
          </cell>
          <cell r="GJ8" t="str">
            <v>Limited Liability Company</v>
          </cell>
          <cell r="GK8">
            <v>0</v>
          </cell>
          <cell r="GL8">
            <v>0</v>
          </cell>
          <cell r="GM8" t="str">
            <v>na</v>
          </cell>
          <cell r="GN8">
            <v>24.8</v>
          </cell>
          <cell r="GO8" t="str">
            <v>3q</v>
          </cell>
          <cell r="GP8">
            <v>1</v>
          </cell>
          <cell r="GQ8">
            <v>7</v>
          </cell>
          <cell r="GR8">
            <v>51</v>
          </cell>
          <cell r="GS8">
            <v>0</v>
          </cell>
          <cell r="GT8" t="str">
            <v>Urban</v>
          </cell>
          <cell r="GU8">
            <v>0</v>
          </cell>
          <cell r="GV8">
            <v>6</v>
          </cell>
          <cell r="GW8">
            <v>9</v>
          </cell>
          <cell r="GX8">
            <v>2</v>
          </cell>
          <cell r="GY8">
            <v>2</v>
          </cell>
          <cell r="GZ8">
            <v>16</v>
          </cell>
          <cell r="HA8">
            <v>13</v>
          </cell>
          <cell r="HB8">
            <v>11</v>
          </cell>
          <cell r="HC8">
            <v>0</v>
          </cell>
          <cell r="HD8">
            <v>5</v>
          </cell>
          <cell r="HE8">
            <v>3</v>
          </cell>
          <cell r="HF8">
            <v>4</v>
          </cell>
          <cell r="HG8">
            <v>1</v>
          </cell>
          <cell r="HH8">
            <v>10</v>
          </cell>
          <cell r="HI8">
            <v>26</v>
          </cell>
          <cell r="HJ8">
            <v>12</v>
          </cell>
          <cell r="HK8">
            <v>6</v>
          </cell>
          <cell r="HL8">
            <v>3</v>
          </cell>
          <cell r="HM8">
            <v>4</v>
          </cell>
          <cell r="HN8">
            <v>0</v>
          </cell>
          <cell r="HO8">
            <v>1</v>
          </cell>
          <cell r="HP8">
            <v>1</v>
          </cell>
          <cell r="HQ8">
            <v>0</v>
          </cell>
          <cell r="HR8">
            <v>19</v>
          </cell>
          <cell r="HS8">
            <v>21</v>
          </cell>
          <cell r="HT8" t="str">
            <v>no</v>
          </cell>
          <cell r="HU8" t="str">
            <v>no</v>
          </cell>
          <cell r="HV8" t="str">
            <v>no</v>
          </cell>
          <cell r="HW8" t="str">
            <v>yes</v>
          </cell>
          <cell r="HX8" t="str">
            <v>yes</v>
          </cell>
          <cell r="HY8" t="str">
            <v>yes</v>
          </cell>
          <cell r="HZ8" t="str">
            <v>ECHO</v>
          </cell>
          <cell r="IA8">
            <v>0</v>
          </cell>
          <cell r="IB8">
            <v>0</v>
          </cell>
          <cell r="IC8" t="str">
            <v>Josh Lappen</v>
          </cell>
          <cell r="ID8" t="str">
            <v>josh.lappen@hudsonhousing.com</v>
          </cell>
          <cell r="IE8" t="str">
            <v>Hudson Housing Capital</v>
          </cell>
          <cell r="IF8" t="str">
            <v>Supportive Housing</v>
          </cell>
          <cell r="IG8" t="str">
            <v>x</v>
          </cell>
          <cell r="IH8">
            <v>52</v>
          </cell>
          <cell r="II8">
            <v>104</v>
          </cell>
          <cell r="IJ8">
            <v>54964</v>
          </cell>
          <cell r="IK8">
            <v>135</v>
          </cell>
          <cell r="IL8">
            <v>104</v>
          </cell>
          <cell r="IM8" t="str">
            <v>no</v>
          </cell>
          <cell r="IN8" t="str">
            <v>no</v>
          </cell>
          <cell r="IO8" t="str">
            <v>no</v>
          </cell>
          <cell r="IP8">
            <v>0</v>
          </cell>
          <cell r="IQ8">
            <v>0</v>
          </cell>
          <cell r="IR8">
            <v>0</v>
          </cell>
          <cell r="IS8" t="str">
            <v>no</v>
          </cell>
        </row>
        <row r="9">
          <cell r="A9">
            <v>24019</v>
          </cell>
          <cell r="B9" t="str">
            <v>2024-03-01 10:32:38</v>
          </cell>
          <cell r="C9" t="str">
            <v>Q:/http-files/mf/2024-HTC/mf24019/24019 Berkman MFUniformApp3.1_ 2.29.24 FINAL.xlsx</v>
          </cell>
          <cell r="D9" t="str">
            <v>no</v>
          </cell>
          <cell r="E9" t="str">
            <v>yes</v>
          </cell>
          <cell r="F9" t="str">
            <v>yes</v>
          </cell>
          <cell r="G9" t="str">
            <v>no</v>
          </cell>
          <cell r="H9" t="str">
            <v>opaul@nationalcore.org</v>
          </cell>
          <cell r="I9" t="str">
            <v>Oscar Paul</v>
          </cell>
          <cell r="J9">
            <v>8507038810</v>
          </cell>
          <cell r="K9">
            <v>8507038810</v>
          </cell>
          <cell r="L9" t="str">
            <v>no</v>
          </cell>
          <cell r="M9" t="str">
            <v>yes</v>
          </cell>
          <cell r="N9" t="str">
            <v>yes</v>
          </cell>
          <cell r="O9">
            <v>104</v>
          </cell>
          <cell r="P9">
            <v>0</v>
          </cell>
          <cell r="Q9">
            <v>0</v>
          </cell>
          <cell r="R9">
            <v>0</v>
          </cell>
          <cell r="S9">
            <v>0</v>
          </cell>
          <cell r="T9">
            <v>0</v>
          </cell>
          <cell r="U9">
            <v>0</v>
          </cell>
          <cell r="V9">
            <v>0</v>
          </cell>
          <cell r="W9" t="str">
            <v>Megan McPherson</v>
          </cell>
          <cell r="X9">
            <v>0</v>
          </cell>
          <cell r="Y9" t="str">
            <v>megan.mcpherson@kimley-horn.com</v>
          </cell>
          <cell r="Z9" t="str">
            <v>na</v>
          </cell>
          <cell r="AA9" t="str">
            <v>Kimley Horn</v>
          </cell>
          <cell r="AB9">
            <v>0</v>
          </cell>
          <cell r="AC9">
            <v>0</v>
          </cell>
          <cell r="AD9">
            <v>0</v>
          </cell>
          <cell r="AE9">
            <v>0</v>
          </cell>
          <cell r="AF9">
            <v>0</v>
          </cell>
          <cell r="AG9">
            <v>0</v>
          </cell>
          <cell r="AH9">
            <v>0</v>
          </cell>
          <cell r="AI9">
            <v>0</v>
          </cell>
          <cell r="AJ9" t="str">
            <v>TBD</v>
          </cell>
          <cell r="AK9">
            <v>0</v>
          </cell>
          <cell r="AL9">
            <v>0</v>
          </cell>
          <cell r="AM9">
            <v>0</v>
          </cell>
          <cell r="AN9">
            <v>0</v>
          </cell>
          <cell r="AO9">
            <v>0</v>
          </cell>
          <cell r="AP9">
            <v>0</v>
          </cell>
          <cell r="AQ9" t="str">
            <v>no</v>
          </cell>
          <cell r="AR9" t="str">
            <v>no</v>
          </cell>
          <cell r="AS9" t="str">
            <v>no</v>
          </cell>
          <cell r="AT9">
            <v>2000000</v>
          </cell>
          <cell r="AU9">
            <v>0</v>
          </cell>
          <cell r="AV9">
            <v>0</v>
          </cell>
          <cell r="AW9" t="str">
            <v>Choose a Dropdown</v>
          </cell>
          <cell r="AX9" t="str">
            <v>HOME-ARP Nonprofit Operating Cost and/or Capacity Building Assistance</v>
          </cell>
          <cell r="AY9">
            <v>0</v>
          </cell>
          <cell r="AZ9">
            <v>0</v>
          </cell>
          <cell r="BA9">
            <v>0</v>
          </cell>
          <cell r="BB9">
            <v>0</v>
          </cell>
          <cell r="BC9">
            <v>0</v>
          </cell>
          <cell r="BD9" t="str">
            <v>na</v>
          </cell>
          <cell r="BE9" t="str">
            <v>Austin ISD</v>
          </cell>
          <cell r="BF9">
            <v>0</v>
          </cell>
          <cell r="BG9" t="str">
            <v>Rebecca Arthur</v>
          </cell>
          <cell r="BH9" t="str">
            <v>rebecca.arthur@novoco.com</v>
          </cell>
          <cell r="BI9" t="str">
            <v>Novogradac</v>
          </cell>
          <cell r="BJ9">
            <v>0</v>
          </cell>
          <cell r="BK9" t="str">
            <v>Choose a Dropdown</v>
          </cell>
          <cell r="BL9">
            <v>0</v>
          </cell>
          <cell r="BM9">
            <v>0</v>
          </cell>
          <cell r="BN9">
            <v>0</v>
          </cell>
          <cell r="BO9">
            <v>0</v>
          </cell>
          <cell r="BP9">
            <v>0</v>
          </cell>
          <cell r="BQ9">
            <v>0</v>
          </cell>
          <cell r="BR9">
            <v>0</v>
          </cell>
          <cell r="BS9" t="str">
            <v>Ariana Brendle</v>
          </cell>
          <cell r="BT9" t="str">
            <v>abrendle@nationalcore.org</v>
          </cell>
          <cell r="BU9" t="str">
            <v>National CORE</v>
          </cell>
          <cell r="BV9" t="str">
            <v>(410) 227-9540</v>
          </cell>
          <cell r="BW9" t="str">
            <v>na</v>
          </cell>
          <cell r="BX9" t="str">
            <v>Yes</v>
          </cell>
          <cell r="BY9" t="str">
            <v>No</v>
          </cell>
          <cell r="BZ9">
            <v>0</v>
          </cell>
          <cell r="CA9" t="str">
            <v>Ariana Brendle</v>
          </cell>
          <cell r="CB9" t="str">
            <v>abrendle@nationalcore.org</v>
          </cell>
          <cell r="CC9" t="str">
            <v>Hope Through Housing Foundation</v>
          </cell>
          <cell r="CD9">
            <v>0</v>
          </cell>
          <cell r="CE9">
            <v>0</v>
          </cell>
          <cell r="CF9" t="str">
            <v>na</v>
          </cell>
          <cell r="CG9">
            <v>104</v>
          </cell>
          <cell r="CH9">
            <v>0</v>
          </cell>
          <cell r="CI9">
            <v>21</v>
          </cell>
          <cell r="CJ9">
            <v>0</v>
          </cell>
          <cell r="CK9">
            <v>63</v>
          </cell>
          <cell r="CL9">
            <v>20</v>
          </cell>
          <cell r="CM9">
            <v>0</v>
          </cell>
          <cell r="CN9">
            <v>0</v>
          </cell>
          <cell r="CO9">
            <v>0</v>
          </cell>
          <cell r="CP9">
            <v>0</v>
          </cell>
          <cell r="CQ9">
            <v>0</v>
          </cell>
          <cell r="CR9">
            <v>37</v>
          </cell>
          <cell r="CS9">
            <v>0</v>
          </cell>
          <cell r="CT9">
            <v>0</v>
          </cell>
          <cell r="CU9" t="str">
            <v>tbd</v>
          </cell>
          <cell r="CV9" t="str">
            <v>9692 Haven Avenue, Suite 100</v>
          </cell>
          <cell r="CW9" t="str">
            <v>Rancho Cucamonga</v>
          </cell>
          <cell r="CX9" t="str">
            <v>Ariana Brendle</v>
          </cell>
          <cell r="CY9" t="str">
            <v>abrendle@nationalcore.org</v>
          </cell>
          <cell r="CZ9">
            <v>4102279540</v>
          </cell>
          <cell r="DA9">
            <v>4102279540</v>
          </cell>
          <cell r="DB9" t="str">
            <v>CA</v>
          </cell>
          <cell r="DC9">
            <v>91730</v>
          </cell>
          <cell r="DD9" t="str">
            <v>Bailey at Berkman LP</v>
          </cell>
          <cell r="DE9">
            <v>0</v>
          </cell>
          <cell r="DF9">
            <v>0</v>
          </cell>
          <cell r="DG9" t="str">
            <v>na</v>
          </cell>
          <cell r="DH9" t="str">
            <v>Edward H. Hunton</v>
          </cell>
          <cell r="DI9" t="str">
            <v>TedH@fuglebergkoch.com</v>
          </cell>
          <cell r="DJ9" t="str">
            <v>FK Architecture</v>
          </cell>
          <cell r="DK9" t="str">
            <v>Locke Lord</v>
          </cell>
          <cell r="DL9" t="str">
            <v>cbast@lockelord.com</v>
          </cell>
          <cell r="DM9" t="str">
            <v>Cynthia Bast</v>
          </cell>
          <cell r="DN9" t="str">
            <v>no</v>
          </cell>
          <cell r="DO9">
            <v>0</v>
          </cell>
          <cell r="DP9" t="str">
            <v>na</v>
          </cell>
          <cell r="DQ9">
            <v>0</v>
          </cell>
          <cell r="DR9">
            <v>0</v>
          </cell>
          <cell r="DS9">
            <v>48453002112</v>
          </cell>
          <cell r="DT9" t="str">
            <v>no</v>
          </cell>
          <cell r="DU9">
            <v>11</v>
          </cell>
          <cell r="DV9" t="str">
            <v>yes</v>
          </cell>
          <cell r="DW9" t="str">
            <v>Sunrise Homeless Navigation Center</v>
          </cell>
          <cell r="DX9" t="str">
            <v>Imagine Art</v>
          </cell>
          <cell r="DY9" t="str">
            <v>The Library Foundation</v>
          </cell>
          <cell r="DZ9" t="str">
            <v>ECHO</v>
          </cell>
          <cell r="EA9">
            <v>0</v>
          </cell>
          <cell r="EB9">
            <v>0</v>
          </cell>
          <cell r="EC9" t="str">
            <v>New Construction</v>
          </cell>
          <cell r="ED9">
            <v>0</v>
          </cell>
          <cell r="EE9" t="str">
            <v>1301 Chicon, Suite 101</v>
          </cell>
          <cell r="EF9" t="str">
            <v>Austin</v>
          </cell>
          <cell r="EG9" t="str">
            <v>Sarah Andre</v>
          </cell>
          <cell r="EH9" t="str">
            <v>sarah@structuretexas.com</v>
          </cell>
          <cell r="EI9" t="str">
            <v>sarah@structuretexas.com</v>
          </cell>
          <cell r="EJ9" t="str">
            <v>Sarah Andre</v>
          </cell>
          <cell r="EK9" t="str">
            <v>Structure Development</v>
          </cell>
          <cell r="EL9">
            <v>5126983369</v>
          </cell>
          <cell r="EM9">
            <v>5126983369</v>
          </cell>
          <cell r="EN9" t="str">
            <v>TX</v>
          </cell>
          <cell r="EO9">
            <v>78702</v>
          </cell>
          <cell r="EP9">
            <v>253.82957264957261</v>
          </cell>
          <cell r="EQ9">
            <v>253.82957264957261</v>
          </cell>
          <cell r="ER9">
            <v>291.6080341880342</v>
          </cell>
          <cell r="ES9" t="str">
            <v>6405 Berkman Drive</v>
          </cell>
          <cell r="ET9" t="str">
            <v>Austin</v>
          </cell>
          <cell r="EU9" t="str">
            <v>Travis</v>
          </cell>
          <cell r="EV9" t="str">
            <v>Bailey at Berkman</v>
          </cell>
          <cell r="EW9">
            <v>78723</v>
          </cell>
          <cell r="EX9" t="str">
            <v>Ariana Brendle</v>
          </cell>
          <cell r="EY9" t="str">
            <v>abrendle@nationalcore.org</v>
          </cell>
          <cell r="EZ9" t="str">
            <v>CORE Bailey at Berkman Developer LLC</v>
          </cell>
          <cell r="FA9" t="str">
            <v>no</v>
          </cell>
          <cell r="FB9" t="str">
            <v>no</v>
          </cell>
          <cell r="FC9">
            <v>53</v>
          </cell>
          <cell r="FD9">
            <v>0</v>
          </cell>
          <cell r="FE9">
            <v>0</v>
          </cell>
          <cell r="FF9">
            <v>0</v>
          </cell>
          <cell r="FG9" t="str">
            <v>na</v>
          </cell>
          <cell r="FH9" t="str">
            <v>Yes</v>
          </cell>
          <cell r="FI9" t="str">
            <v>no</v>
          </cell>
          <cell r="FJ9">
            <v>18</v>
          </cell>
          <cell r="FK9">
            <v>1.3</v>
          </cell>
          <cell r="FL9">
            <v>55286</v>
          </cell>
          <cell r="FM9">
            <v>30.31739</v>
          </cell>
          <cell r="FN9" t="str">
            <v>yes</v>
          </cell>
          <cell r="FO9">
            <v>-97.689819999999997</v>
          </cell>
          <cell r="FP9" t="str">
            <v>yes</v>
          </cell>
          <cell r="FQ9" t="str">
            <v>yes</v>
          </cell>
          <cell r="FR9" t="str">
            <v>no</v>
          </cell>
          <cell r="FS9" t="str">
            <v>no</v>
          </cell>
          <cell r="FT9" t="str">
            <v>no</v>
          </cell>
          <cell r="FU9">
            <v>0</v>
          </cell>
          <cell r="FV9">
            <v>0</v>
          </cell>
          <cell r="FW9">
            <v>0</v>
          </cell>
          <cell r="FX9" t="str">
            <v>X</v>
          </cell>
          <cell r="FY9">
            <v>0</v>
          </cell>
          <cell r="FZ9">
            <v>0</v>
          </cell>
          <cell r="GA9" t="str">
            <v>Bailey at Berkman LP</v>
          </cell>
          <cell r="GB9" t="str">
            <v>Bailey at Berkman GP LLC</v>
          </cell>
          <cell r="GC9" t="str">
            <v>National Community Renaissance of Texas, Inc.</v>
          </cell>
          <cell r="GD9" t="str">
            <v>Diva Imaging LLC</v>
          </cell>
          <cell r="GE9" t="str">
            <v>CORE Bailey at Berkman Developer LLC</v>
          </cell>
          <cell r="GF9" t="str">
            <v>Limited Partnership</v>
          </cell>
          <cell r="GG9" t="str">
            <v>Limited Liability Company</v>
          </cell>
          <cell r="GH9" t="str">
            <v>Corporation</v>
          </cell>
          <cell r="GI9" t="str">
            <v>Limited Liability Company</v>
          </cell>
          <cell r="GJ9" t="str">
            <v>Limited Liability Company</v>
          </cell>
          <cell r="GK9">
            <v>0</v>
          </cell>
          <cell r="GL9">
            <v>0</v>
          </cell>
          <cell r="GM9" t="str">
            <v>na</v>
          </cell>
          <cell r="GN9">
            <v>21.9</v>
          </cell>
          <cell r="GO9" t="str">
            <v>4q</v>
          </cell>
          <cell r="GP9">
            <v>1</v>
          </cell>
          <cell r="GQ9">
            <v>7</v>
          </cell>
          <cell r="GR9">
            <v>50</v>
          </cell>
          <cell r="GS9">
            <v>0</v>
          </cell>
          <cell r="GT9" t="str">
            <v>Urban</v>
          </cell>
          <cell r="GU9">
            <v>0</v>
          </cell>
          <cell r="GV9">
            <v>6</v>
          </cell>
          <cell r="GW9">
            <v>9</v>
          </cell>
          <cell r="GX9">
            <v>2</v>
          </cell>
          <cell r="GY9">
            <v>2</v>
          </cell>
          <cell r="GZ9">
            <v>16</v>
          </cell>
          <cell r="HA9">
            <v>13</v>
          </cell>
          <cell r="HB9">
            <v>11</v>
          </cell>
          <cell r="HC9">
            <v>0</v>
          </cell>
          <cell r="HD9">
            <v>5</v>
          </cell>
          <cell r="HE9">
            <v>3</v>
          </cell>
          <cell r="HF9">
            <v>4</v>
          </cell>
          <cell r="HG9">
            <v>1</v>
          </cell>
          <cell r="HH9">
            <v>10</v>
          </cell>
          <cell r="HI9">
            <v>26</v>
          </cell>
          <cell r="HJ9">
            <v>12</v>
          </cell>
          <cell r="HK9">
            <v>6</v>
          </cell>
          <cell r="HL9">
            <v>3</v>
          </cell>
          <cell r="HM9">
            <v>4</v>
          </cell>
          <cell r="HN9">
            <v>0</v>
          </cell>
          <cell r="HO9">
            <v>1</v>
          </cell>
          <cell r="HP9">
            <v>1</v>
          </cell>
          <cell r="HQ9">
            <v>0</v>
          </cell>
          <cell r="HR9">
            <v>19</v>
          </cell>
          <cell r="HS9">
            <v>14</v>
          </cell>
          <cell r="HT9" t="str">
            <v>no</v>
          </cell>
          <cell r="HU9" t="str">
            <v>no</v>
          </cell>
          <cell r="HV9" t="str">
            <v>no</v>
          </cell>
          <cell r="HW9" t="str">
            <v>yes</v>
          </cell>
          <cell r="HX9" t="str">
            <v>yes</v>
          </cell>
          <cell r="HY9" t="str">
            <v>yes</v>
          </cell>
          <cell r="HZ9" t="str">
            <v>ECHO</v>
          </cell>
          <cell r="IA9">
            <v>0</v>
          </cell>
          <cell r="IB9">
            <v>0</v>
          </cell>
          <cell r="IC9" t="str">
            <v>Josh Lappen</v>
          </cell>
          <cell r="ID9" t="str">
            <v>josh.lappen@hudsonhousing.com</v>
          </cell>
          <cell r="IE9" t="str">
            <v>Hudson Housing Capital</v>
          </cell>
          <cell r="IF9" t="str">
            <v>Supportive Housing</v>
          </cell>
          <cell r="IG9" t="str">
            <v>x</v>
          </cell>
          <cell r="IH9">
            <v>52</v>
          </cell>
          <cell r="II9">
            <v>104</v>
          </cell>
          <cell r="IJ9">
            <v>46800</v>
          </cell>
          <cell r="IK9">
            <v>135</v>
          </cell>
          <cell r="IL9">
            <v>104</v>
          </cell>
          <cell r="IM9" t="str">
            <v>no</v>
          </cell>
          <cell r="IN9" t="str">
            <v>no</v>
          </cell>
          <cell r="IO9" t="str">
            <v>no</v>
          </cell>
          <cell r="IP9">
            <v>0</v>
          </cell>
          <cell r="IQ9">
            <v>0</v>
          </cell>
          <cell r="IR9">
            <v>0</v>
          </cell>
          <cell r="IS9" t="str">
            <v>no</v>
          </cell>
        </row>
        <row r="10">
          <cell r="A10">
            <v>24021</v>
          </cell>
          <cell r="B10" t="str">
            <v>2024-03-01 13:25:35</v>
          </cell>
          <cell r="C10" t="str">
            <v>Q:/http-files/mf/2024-HTC/mf24021/24021 Veterans Memorial MFApp 2.29.24 FINAL.xlsx</v>
          </cell>
          <cell r="D10" t="str">
            <v>no</v>
          </cell>
          <cell r="E10" t="str">
            <v>yes</v>
          </cell>
          <cell r="F10" t="str">
            <v>no</v>
          </cell>
          <cell r="G10" t="str">
            <v>no</v>
          </cell>
          <cell r="H10" t="str">
            <v>rkbroadbent@gmail.com</v>
          </cell>
          <cell r="I10" t="str">
            <v>Rebecca Broadbent</v>
          </cell>
          <cell r="J10" t="str">
            <v>(512) 636-7267</v>
          </cell>
          <cell r="K10" t="str">
            <v>(512) 636-7267</v>
          </cell>
          <cell r="L10" t="str">
            <v>yes</v>
          </cell>
          <cell r="M10" t="str">
            <v>yes</v>
          </cell>
          <cell r="N10" t="str">
            <v>yes</v>
          </cell>
          <cell r="O10">
            <v>0</v>
          </cell>
          <cell r="P10">
            <v>27</v>
          </cell>
          <cell r="Q10">
            <v>71</v>
          </cell>
          <cell r="R10">
            <v>0</v>
          </cell>
          <cell r="S10">
            <v>0</v>
          </cell>
          <cell r="T10">
            <v>0</v>
          </cell>
          <cell r="U10">
            <v>0</v>
          </cell>
          <cell r="V10">
            <v>0</v>
          </cell>
          <cell r="W10" t="str">
            <v>Tyler Ray</v>
          </cell>
          <cell r="X10">
            <v>0</v>
          </cell>
          <cell r="Y10" t="str">
            <v>tray@wga-llp.com</v>
          </cell>
          <cell r="Z10" t="str">
            <v>tbd</v>
          </cell>
          <cell r="AA10" t="str">
            <v>WGA Consulting</v>
          </cell>
          <cell r="AB10">
            <v>0</v>
          </cell>
          <cell r="AC10">
            <v>0</v>
          </cell>
          <cell r="AD10">
            <v>0</v>
          </cell>
          <cell r="AE10">
            <v>0</v>
          </cell>
          <cell r="AF10">
            <v>0</v>
          </cell>
          <cell r="AG10">
            <v>0</v>
          </cell>
          <cell r="AH10">
            <v>0</v>
          </cell>
          <cell r="AI10">
            <v>0</v>
          </cell>
          <cell r="AJ10" t="str">
            <v>tbd</v>
          </cell>
          <cell r="AK10">
            <v>0</v>
          </cell>
          <cell r="AL10">
            <v>0</v>
          </cell>
          <cell r="AM10">
            <v>0</v>
          </cell>
          <cell r="AN10">
            <v>0</v>
          </cell>
          <cell r="AO10">
            <v>0</v>
          </cell>
          <cell r="AP10">
            <v>0</v>
          </cell>
          <cell r="AQ10" t="str">
            <v>no</v>
          </cell>
          <cell r="AR10" t="str">
            <v>no</v>
          </cell>
          <cell r="AS10" t="str">
            <v>no</v>
          </cell>
          <cell r="AT10">
            <v>2000000</v>
          </cell>
          <cell r="AU10">
            <v>0</v>
          </cell>
          <cell r="AV10">
            <v>0</v>
          </cell>
          <cell r="AW10" t="str">
            <v>Choose a Dropdown</v>
          </cell>
          <cell r="AX10" t="str">
            <v>HOME-ARP Nonprofit Operating Cost and/or Capacity Building Assistance</v>
          </cell>
          <cell r="AY10">
            <v>0</v>
          </cell>
          <cell r="AZ10">
            <v>0</v>
          </cell>
          <cell r="BA10">
            <v>0</v>
          </cell>
          <cell r="BB10">
            <v>0</v>
          </cell>
          <cell r="BC10">
            <v>0</v>
          </cell>
          <cell r="BD10" t="str">
            <v>na</v>
          </cell>
          <cell r="BE10">
            <v>0</v>
          </cell>
          <cell r="BF10">
            <v>0</v>
          </cell>
          <cell r="BG10" t="str">
            <v>Jim Howell</v>
          </cell>
          <cell r="BH10" t="str">
            <v>jim@fgibsonconsulting.com</v>
          </cell>
          <cell r="BI10" t="str">
            <v>Gibson Consulting, LLC</v>
          </cell>
          <cell r="BJ10">
            <v>0</v>
          </cell>
          <cell r="BK10" t="str">
            <v>Choose a Dropdown</v>
          </cell>
          <cell r="BL10">
            <v>0</v>
          </cell>
          <cell r="BM10">
            <v>0</v>
          </cell>
          <cell r="BN10">
            <v>0</v>
          </cell>
          <cell r="BO10">
            <v>0</v>
          </cell>
          <cell r="BP10">
            <v>0</v>
          </cell>
          <cell r="BQ10">
            <v>0</v>
          </cell>
          <cell r="BR10">
            <v>0</v>
          </cell>
          <cell r="BS10" t="str">
            <v>Dave Bachman</v>
          </cell>
          <cell r="BT10" t="str">
            <v>dave@cascade-management.com</v>
          </cell>
          <cell r="BU10" t="str">
            <v>Cascade Management</v>
          </cell>
          <cell r="BV10" t="str">
            <v>(513) 730-3809</v>
          </cell>
          <cell r="BW10" t="str">
            <v>na</v>
          </cell>
          <cell r="BX10" t="str">
            <v>No</v>
          </cell>
          <cell r="BY10" t="str">
            <v>no</v>
          </cell>
          <cell r="BZ10">
            <v>0</v>
          </cell>
          <cell r="CA10">
            <v>0</v>
          </cell>
          <cell r="CB10">
            <v>0</v>
          </cell>
          <cell r="CC10" t="str">
            <v>na</v>
          </cell>
          <cell r="CD10">
            <v>0</v>
          </cell>
          <cell r="CE10">
            <v>0</v>
          </cell>
          <cell r="CF10" t="str">
            <v>na</v>
          </cell>
          <cell r="CG10">
            <v>98</v>
          </cell>
          <cell r="CH10">
            <v>0</v>
          </cell>
          <cell r="CI10">
            <v>10</v>
          </cell>
          <cell r="CJ10">
            <v>0</v>
          </cell>
          <cell r="CK10">
            <v>40</v>
          </cell>
          <cell r="CL10">
            <v>48</v>
          </cell>
          <cell r="CM10">
            <v>0</v>
          </cell>
          <cell r="CN10">
            <v>0</v>
          </cell>
          <cell r="CO10">
            <v>0</v>
          </cell>
          <cell r="CP10">
            <v>0</v>
          </cell>
          <cell r="CQ10">
            <v>0</v>
          </cell>
          <cell r="CR10">
            <v>0</v>
          </cell>
          <cell r="CS10" t="str">
            <v>Nicolo Pinoli</v>
          </cell>
          <cell r="CT10" t="str">
            <v>nicolo.pinoli@novoco.com</v>
          </cell>
          <cell r="CU10" t="str">
            <v>Novogradac</v>
          </cell>
          <cell r="CV10" t="str">
            <v>1247 Villard Street</v>
          </cell>
          <cell r="CW10" t="str">
            <v>Eugene</v>
          </cell>
          <cell r="CX10" t="str">
            <v>Robin Smith</v>
          </cell>
          <cell r="CY10" t="str">
            <v>robin@stewardship.net</v>
          </cell>
          <cell r="CZ10">
            <v>9715709491</v>
          </cell>
          <cell r="DA10">
            <v>9715709491</v>
          </cell>
          <cell r="DB10" t="str">
            <v>OR</v>
          </cell>
          <cell r="DC10">
            <v>97403</v>
          </cell>
          <cell r="DD10" t="str">
            <v>SDTX Veterans Limited Partnership</v>
          </cell>
          <cell r="DE10">
            <v>0</v>
          </cell>
          <cell r="DF10">
            <v>0</v>
          </cell>
          <cell r="DG10" t="str">
            <v>na</v>
          </cell>
          <cell r="DH10" t="str">
            <v>Scott Thayer</v>
          </cell>
          <cell r="DI10" t="str">
            <v>matt.neish@otak.com</v>
          </cell>
          <cell r="DJ10" t="str">
            <v>Otak</v>
          </cell>
          <cell r="DK10" t="str">
            <v>Tim Nash</v>
          </cell>
          <cell r="DL10" t="str">
            <v>timothy.nash@kutakrock.com</v>
          </cell>
          <cell r="DM10" t="str">
            <v>Kutak Rock</v>
          </cell>
          <cell r="DN10" t="str">
            <v>no</v>
          </cell>
          <cell r="DO10">
            <v>0</v>
          </cell>
          <cell r="DP10" t="str">
            <v>na</v>
          </cell>
          <cell r="DQ10">
            <v>0</v>
          </cell>
          <cell r="DR10">
            <v>0</v>
          </cell>
          <cell r="DS10">
            <v>48201550800</v>
          </cell>
          <cell r="DT10" t="str">
            <v>no</v>
          </cell>
          <cell r="DU10">
            <v>11</v>
          </cell>
          <cell r="DV10" t="str">
            <v>yes</v>
          </cell>
          <cell r="DW10" t="str">
            <v>Goodwill Industries of Houston</v>
          </cell>
          <cell r="DX10" t="str">
            <v>Star of Hope</v>
          </cell>
          <cell r="DY10" t="str">
            <v>Northwoods Early Learning Center Preschool</v>
          </cell>
          <cell r="DZ10">
            <v>0</v>
          </cell>
          <cell r="EA10">
            <v>0</v>
          </cell>
          <cell r="EB10">
            <v>0</v>
          </cell>
          <cell r="EC10" t="str">
            <v>New Construction</v>
          </cell>
          <cell r="ED10">
            <v>0</v>
          </cell>
          <cell r="EE10" t="str">
            <v>1301 Chicon, Suite 101</v>
          </cell>
          <cell r="EF10" t="str">
            <v>Austin</v>
          </cell>
          <cell r="EG10" t="str">
            <v>Sarah Andre</v>
          </cell>
          <cell r="EH10" t="str">
            <v>sarah@structuretexas.com</v>
          </cell>
          <cell r="EI10" t="str">
            <v>sarah@structuretexas.com</v>
          </cell>
          <cell r="EJ10" t="str">
            <v>Sarah Andre</v>
          </cell>
          <cell r="EK10" t="str">
            <v>Structure Development</v>
          </cell>
          <cell r="EL10">
            <v>5126983369</v>
          </cell>
          <cell r="EM10">
            <v>5126983369</v>
          </cell>
          <cell r="EN10" t="str">
            <v>TX</v>
          </cell>
          <cell r="EO10">
            <v>78702</v>
          </cell>
          <cell r="EP10">
            <v>182.60569855280971</v>
          </cell>
          <cell r="EQ10">
            <v>182.60569855280971</v>
          </cell>
          <cell r="ER10">
            <v>129.2938149985979</v>
          </cell>
          <cell r="ES10" t="str">
            <v>11415 Veterans Memorial Dr</v>
          </cell>
          <cell r="ET10" t="str">
            <v>Houston</v>
          </cell>
          <cell r="EU10" t="str">
            <v>Harris</v>
          </cell>
          <cell r="EV10" t="str">
            <v>Veterans Memorial Village</v>
          </cell>
          <cell r="EW10">
            <v>77067</v>
          </cell>
          <cell r="EX10" t="str">
            <v>Robin Smith</v>
          </cell>
          <cell r="EY10" t="str">
            <v>robin@stewardship.net</v>
          </cell>
          <cell r="EZ10" t="str">
            <v>Stewardship Development LLC</v>
          </cell>
          <cell r="FA10" t="str">
            <v>no</v>
          </cell>
          <cell r="FB10" t="str">
            <v>no</v>
          </cell>
          <cell r="FC10">
            <v>53</v>
          </cell>
          <cell r="FD10">
            <v>0</v>
          </cell>
          <cell r="FE10">
            <v>0</v>
          </cell>
          <cell r="FF10">
            <v>0</v>
          </cell>
          <cell r="FG10" t="str">
            <v>tbd</v>
          </cell>
          <cell r="FH10" t="str">
            <v>Yes</v>
          </cell>
          <cell r="FI10" t="str">
            <v>no</v>
          </cell>
          <cell r="FJ10">
            <v>147</v>
          </cell>
          <cell r="FK10">
            <v>1.3</v>
          </cell>
          <cell r="FL10">
            <v>64167</v>
          </cell>
          <cell r="FM10">
            <v>29.947179999999999</v>
          </cell>
          <cell r="FN10" t="str">
            <v>yes</v>
          </cell>
          <cell r="FO10">
            <v>-95.46942</v>
          </cell>
          <cell r="FP10" t="str">
            <v>yes</v>
          </cell>
          <cell r="FQ10" t="str">
            <v>yes</v>
          </cell>
          <cell r="FR10" t="str">
            <v>no</v>
          </cell>
          <cell r="FS10" t="str">
            <v>no</v>
          </cell>
          <cell r="FT10" t="str">
            <v>yes</v>
          </cell>
          <cell r="FU10">
            <v>0</v>
          </cell>
          <cell r="FV10">
            <v>0</v>
          </cell>
          <cell r="FW10">
            <v>0</v>
          </cell>
          <cell r="FX10">
            <v>0</v>
          </cell>
          <cell r="FY10">
            <v>0</v>
          </cell>
          <cell r="FZ10">
            <v>0</v>
          </cell>
          <cell r="GA10" t="str">
            <v>SDTX Veterans Limited Partnership</v>
          </cell>
          <cell r="GB10" t="str">
            <v>Stewardship Veterans LLC</v>
          </cell>
          <cell r="GC10" t="str">
            <v>Stewardship Development LLC</v>
          </cell>
          <cell r="GD10" t="str">
            <v>RKBroadbent Enterprises LLC</v>
          </cell>
          <cell r="GE10" t="str">
            <v>Stewardship Properties, LLC</v>
          </cell>
          <cell r="GF10" t="str">
            <v>Limited Partnership</v>
          </cell>
          <cell r="GG10" t="str">
            <v>Limited Liability Company</v>
          </cell>
          <cell r="GH10" t="str">
            <v>Limited Liability Company</v>
          </cell>
          <cell r="GI10" t="str">
            <v>Limited Liability Company</v>
          </cell>
          <cell r="GJ10" t="str">
            <v>Limited Liability Company</v>
          </cell>
          <cell r="GK10" t="str">
            <v>Brett Sheehan</v>
          </cell>
          <cell r="GL10" t="str">
            <v>brett_sheehan@keybank.com</v>
          </cell>
          <cell r="GM10" t="str">
            <v>Key Bank</v>
          </cell>
          <cell r="GN10">
            <v>17.399999999999999</v>
          </cell>
          <cell r="GO10" t="str">
            <v>3q</v>
          </cell>
          <cell r="GP10">
            <v>1</v>
          </cell>
          <cell r="GQ10">
            <v>6</v>
          </cell>
          <cell r="GR10">
            <v>0</v>
          </cell>
          <cell r="GS10">
            <v>0</v>
          </cell>
          <cell r="GT10" t="str">
            <v>Urban</v>
          </cell>
          <cell r="GU10">
            <v>0</v>
          </cell>
          <cell r="GV10">
            <v>6</v>
          </cell>
          <cell r="GW10">
            <v>9</v>
          </cell>
          <cell r="GX10">
            <v>2</v>
          </cell>
          <cell r="GY10">
            <v>2</v>
          </cell>
          <cell r="GZ10">
            <v>15</v>
          </cell>
          <cell r="HA10">
            <v>11</v>
          </cell>
          <cell r="HB10">
            <v>11</v>
          </cell>
          <cell r="HC10">
            <v>7</v>
          </cell>
          <cell r="HD10">
            <v>5</v>
          </cell>
          <cell r="HE10">
            <v>3</v>
          </cell>
          <cell r="HF10">
            <v>4</v>
          </cell>
          <cell r="HG10">
            <v>1</v>
          </cell>
          <cell r="HH10">
            <v>10</v>
          </cell>
          <cell r="HI10">
            <v>26</v>
          </cell>
          <cell r="HJ10">
            <v>12</v>
          </cell>
          <cell r="HK10">
            <v>6</v>
          </cell>
          <cell r="HL10">
            <v>3</v>
          </cell>
          <cell r="HM10">
            <v>4</v>
          </cell>
          <cell r="HN10">
            <v>0</v>
          </cell>
          <cell r="HO10">
            <v>1</v>
          </cell>
          <cell r="HP10">
            <v>1</v>
          </cell>
          <cell r="HQ10">
            <v>0</v>
          </cell>
          <cell r="HR10">
            <v>19</v>
          </cell>
          <cell r="HS10">
            <v>0</v>
          </cell>
          <cell r="HT10" t="str">
            <v>no</v>
          </cell>
          <cell r="HU10" t="str">
            <v>no</v>
          </cell>
          <cell r="HV10" t="str">
            <v>no</v>
          </cell>
          <cell r="HW10" t="str">
            <v>yes</v>
          </cell>
          <cell r="HX10" t="str">
            <v>yes</v>
          </cell>
          <cell r="HY10" t="str">
            <v>yes</v>
          </cell>
          <cell r="HZ10">
            <v>0</v>
          </cell>
          <cell r="IA10">
            <v>0</v>
          </cell>
          <cell r="IB10">
            <v>0</v>
          </cell>
          <cell r="IC10" t="str">
            <v>Dave Musial</v>
          </cell>
          <cell r="ID10" t="str">
            <v>dmusial@nefinc.org</v>
          </cell>
          <cell r="IE10" t="str">
            <v>National Equity Fund</v>
          </cell>
          <cell r="IF10" t="str">
            <v>General</v>
          </cell>
          <cell r="IG10">
            <v>0</v>
          </cell>
          <cell r="IH10">
            <v>56</v>
          </cell>
          <cell r="II10">
            <v>98</v>
          </cell>
          <cell r="IJ10">
            <v>82021</v>
          </cell>
          <cell r="IK10">
            <v>139</v>
          </cell>
          <cell r="IL10">
            <v>98</v>
          </cell>
          <cell r="IM10" t="str">
            <v>no</v>
          </cell>
          <cell r="IN10" t="str">
            <v>no</v>
          </cell>
          <cell r="IO10" t="str">
            <v>no</v>
          </cell>
          <cell r="IP10">
            <v>0</v>
          </cell>
          <cell r="IQ10">
            <v>0</v>
          </cell>
          <cell r="IR10">
            <v>0</v>
          </cell>
          <cell r="IS10" t="str">
            <v>no</v>
          </cell>
        </row>
        <row r="11">
          <cell r="A11">
            <v>24023</v>
          </cell>
          <cell r="B11" t="str">
            <v>2024-02-29 17:10:24</v>
          </cell>
          <cell r="C11" t="str">
            <v>Q:/http-files/mf/2024-HTC/mf24023/24023 - 930 Military Parkway Living Application - FINAL.xlsx</v>
          </cell>
          <cell r="D11" t="str">
            <v>no</v>
          </cell>
          <cell r="E11" t="str">
            <v>yes</v>
          </cell>
          <cell r="F11" t="str">
            <v>yes</v>
          </cell>
          <cell r="G11" t="str">
            <v>no</v>
          </cell>
          <cell r="H11" t="str">
            <v>tthomas@palladiumusa.com</v>
          </cell>
          <cell r="I11" t="str">
            <v>Taylor Thomas</v>
          </cell>
          <cell r="J11" t="str">
            <v>512-788-3851</v>
          </cell>
          <cell r="K11" t="str">
            <v>469-621-3600</v>
          </cell>
          <cell r="L11" t="str">
            <v>yes</v>
          </cell>
          <cell r="M11" t="str">
            <v>no</v>
          </cell>
          <cell r="N11" t="str">
            <v>yes</v>
          </cell>
          <cell r="O11">
            <v>0</v>
          </cell>
          <cell r="P11">
            <v>30</v>
          </cell>
          <cell r="Q11">
            <v>62</v>
          </cell>
          <cell r="R11">
            <v>19</v>
          </cell>
          <cell r="S11">
            <v>0</v>
          </cell>
          <cell r="T11">
            <v>0</v>
          </cell>
          <cell r="U11">
            <v>0</v>
          </cell>
          <cell r="V11" t="str">
            <v>Scott Johnson</v>
          </cell>
          <cell r="W11" t="str">
            <v>Jonathan Hake</v>
          </cell>
          <cell r="X11" t="str">
            <v>sjohnson@palladiumusa.com</v>
          </cell>
          <cell r="Y11" t="str">
            <v>jhake@crossengineering.biz</v>
          </cell>
          <cell r="Z11" t="str">
            <v>Catalyst Builders</v>
          </cell>
          <cell r="AA11" t="str">
            <v>Cross Engineering Consultants, Inc.</v>
          </cell>
          <cell r="AB11">
            <v>0</v>
          </cell>
          <cell r="AC11">
            <v>0</v>
          </cell>
          <cell r="AD11">
            <v>0</v>
          </cell>
          <cell r="AE11">
            <v>0</v>
          </cell>
          <cell r="AF11">
            <v>0</v>
          </cell>
          <cell r="AG11">
            <v>0</v>
          </cell>
          <cell r="AH11" t="str">
            <v>Larry Counce II</v>
          </cell>
          <cell r="AI11" t="str">
            <v>larry@tbsg.com</v>
          </cell>
          <cell r="AJ11" t="str">
            <v>Brownstone Construction, Ltd.</v>
          </cell>
          <cell r="AK11">
            <v>0</v>
          </cell>
          <cell r="AL11">
            <v>0</v>
          </cell>
          <cell r="AM11">
            <v>0</v>
          </cell>
          <cell r="AN11">
            <v>0</v>
          </cell>
          <cell r="AO11">
            <v>0</v>
          </cell>
          <cell r="AP11">
            <v>0</v>
          </cell>
          <cell r="AQ11" t="str">
            <v>no</v>
          </cell>
          <cell r="AR11" t="str">
            <v>no</v>
          </cell>
          <cell r="AS11" t="str">
            <v>no</v>
          </cell>
          <cell r="AT11">
            <v>2000000</v>
          </cell>
          <cell r="AU11">
            <v>0</v>
          </cell>
          <cell r="AV11">
            <v>0</v>
          </cell>
          <cell r="AW11" t="str">
            <v>Choose a Dropdown</v>
          </cell>
          <cell r="AX11" t="str">
            <v>HOME-ARP Nonprofit Operating Cost and/or Capacity Building Assistance</v>
          </cell>
          <cell r="AY11">
            <v>0</v>
          </cell>
          <cell r="AZ11">
            <v>0</v>
          </cell>
          <cell r="BA11">
            <v>0</v>
          </cell>
          <cell r="BB11" t="str">
            <v>Larry Counce II</v>
          </cell>
          <cell r="BC11" t="str">
            <v>larry@tbsg.com</v>
          </cell>
          <cell r="BD11" t="str">
            <v>Brownstone Construction, Ltd.</v>
          </cell>
          <cell r="BE11">
            <v>0</v>
          </cell>
          <cell r="BF11">
            <v>0</v>
          </cell>
          <cell r="BG11" t="str">
            <v>Darrell G Jack</v>
          </cell>
          <cell r="BH11" t="str">
            <v>djack@stic.net</v>
          </cell>
          <cell r="BI11" t="str">
            <v>Apartment MarketData, LLC</v>
          </cell>
          <cell r="BJ11">
            <v>0</v>
          </cell>
          <cell r="BK11" t="str">
            <v>Choose a Dropdown</v>
          </cell>
          <cell r="BL11">
            <v>0</v>
          </cell>
          <cell r="BM11">
            <v>0</v>
          </cell>
          <cell r="BN11">
            <v>0</v>
          </cell>
          <cell r="BO11">
            <v>0</v>
          </cell>
          <cell r="BP11">
            <v>0</v>
          </cell>
          <cell r="BQ11">
            <v>0</v>
          </cell>
          <cell r="BR11">
            <v>0</v>
          </cell>
          <cell r="BS11" t="str">
            <v>Fred D'Lizarraga</v>
          </cell>
          <cell r="BT11" t="str">
            <v>fredd@palladiumusa.com</v>
          </cell>
          <cell r="BU11" t="str">
            <v>Palladium Management</v>
          </cell>
          <cell r="BV11">
            <v>9727744436</v>
          </cell>
          <cell r="BW11">
            <v>23004</v>
          </cell>
          <cell r="BX11" t="str">
            <v>No</v>
          </cell>
          <cell r="BY11" t="str">
            <v>no</v>
          </cell>
          <cell r="BZ11">
            <v>0</v>
          </cell>
          <cell r="CA11">
            <v>0</v>
          </cell>
          <cell r="CB11">
            <v>0</v>
          </cell>
          <cell r="CC11" t="str">
            <v>TBD</v>
          </cell>
          <cell r="CD11">
            <v>0</v>
          </cell>
          <cell r="CE11">
            <v>0</v>
          </cell>
          <cell r="CF11" t="str">
            <v>TBD</v>
          </cell>
          <cell r="CG11">
            <v>88</v>
          </cell>
          <cell r="CH11">
            <v>0</v>
          </cell>
          <cell r="CI11">
            <v>9</v>
          </cell>
          <cell r="CJ11">
            <v>0</v>
          </cell>
          <cell r="CK11">
            <v>36</v>
          </cell>
          <cell r="CL11">
            <v>35</v>
          </cell>
          <cell r="CM11">
            <v>6</v>
          </cell>
          <cell r="CN11">
            <v>2</v>
          </cell>
          <cell r="CO11">
            <v>0</v>
          </cell>
          <cell r="CP11">
            <v>23</v>
          </cell>
          <cell r="CQ11">
            <v>23</v>
          </cell>
          <cell r="CR11">
            <v>0</v>
          </cell>
          <cell r="CS11" t="str">
            <v>Greg Wasiak</v>
          </cell>
          <cell r="CT11" t="str">
            <v>gwasik@doz.net</v>
          </cell>
          <cell r="CU11" t="str">
            <v>Dauby O'Connor and Zaleski, LLC</v>
          </cell>
          <cell r="CV11" t="str">
            <v>16000 North Dallas Parkway, Suite 350 c/o Michael Saks</v>
          </cell>
          <cell r="CW11" t="str">
            <v>Dallas</v>
          </cell>
          <cell r="CX11" t="str">
            <v>Cody J. Hunt</v>
          </cell>
          <cell r="CY11" t="str">
            <v>chunt@rivaswitzerland.com</v>
          </cell>
          <cell r="CZ11">
            <v>0</v>
          </cell>
          <cell r="DA11" t="str">
            <v>765-274-8885</v>
          </cell>
          <cell r="DB11" t="str">
            <v>TX</v>
          </cell>
          <cell r="DC11">
            <v>75248</v>
          </cell>
          <cell r="DD11" t="str">
            <v>930 Military Parkway Living, Ltd.</v>
          </cell>
          <cell r="DE11">
            <v>0</v>
          </cell>
          <cell r="DF11">
            <v>0</v>
          </cell>
          <cell r="DH11" t="str">
            <v>Eric Earnshaw</v>
          </cell>
          <cell r="DI11" t="str">
            <v>eearnshaw@hedk.com</v>
          </cell>
          <cell r="DJ11" t="str">
            <v>HEDK</v>
          </cell>
          <cell r="DK11" t="str">
            <v>John Shackleford</v>
          </cell>
          <cell r="DL11" t="str">
            <v>jshack@shacklaw.net</v>
          </cell>
          <cell r="DM11" t="str">
            <v>Shackelford, Bowen, McKinley and Norton</v>
          </cell>
          <cell r="DN11" t="str">
            <v>yes</v>
          </cell>
          <cell r="DO11">
            <v>0</v>
          </cell>
          <cell r="DQ11">
            <v>0</v>
          </cell>
          <cell r="DR11">
            <v>0</v>
          </cell>
          <cell r="DS11">
            <v>48113017500</v>
          </cell>
          <cell r="DT11" t="str">
            <v>no</v>
          </cell>
          <cell r="DU11">
            <v>11</v>
          </cell>
          <cell r="DV11" t="str">
            <v>yes</v>
          </cell>
          <cell r="DW11" t="str">
            <v>Shared Housing Center, Inc.</v>
          </cell>
          <cell r="DX11" t="str">
            <v>REACH</v>
          </cell>
          <cell r="DY11" t="str">
            <v>Metrocare</v>
          </cell>
          <cell r="DZ11" t="str">
            <v>North Texas Fair Housing Center</v>
          </cell>
          <cell r="EA11">
            <v>0</v>
          </cell>
          <cell r="EB11">
            <v>0</v>
          </cell>
          <cell r="EC11" t="str">
            <v>New Construction</v>
          </cell>
          <cell r="ED11">
            <v>0</v>
          </cell>
          <cell r="EE11" t="str">
            <v>13455 Noel Road, Suite 400</v>
          </cell>
          <cell r="EF11" t="str">
            <v>Dallas</v>
          </cell>
          <cell r="EG11" t="str">
            <v>Thomas E. Huth</v>
          </cell>
          <cell r="EH11" t="str">
            <v>tom@palladiumusa.com</v>
          </cell>
          <cell r="EI11" t="str">
            <v>tom@palladiumusa.com</v>
          </cell>
          <cell r="EJ11" t="str">
            <v>Thomas E. Huth</v>
          </cell>
          <cell r="EK11" t="str">
            <v>Palladium USA International, Inc.</v>
          </cell>
          <cell r="EL11">
            <v>0</v>
          </cell>
          <cell r="EM11" t="str">
            <v>972-774-4400</v>
          </cell>
          <cell r="EN11" t="str">
            <v>TX</v>
          </cell>
          <cell r="EO11">
            <v>75240</v>
          </cell>
          <cell r="EP11">
            <v>196.94523371294909</v>
          </cell>
          <cell r="EQ11">
            <v>196.94523371294909</v>
          </cell>
          <cell r="ER11">
            <v>149.8422868975037</v>
          </cell>
          <cell r="ES11" t="str">
            <v>940 Military Parkway</v>
          </cell>
          <cell r="ET11" t="str">
            <v>Mesquite</v>
          </cell>
          <cell r="EU11" t="str">
            <v>Dallas</v>
          </cell>
          <cell r="EV11" t="str">
            <v>930 Military Parkway Living</v>
          </cell>
          <cell r="EW11">
            <v>75149</v>
          </cell>
          <cell r="EX11" t="str">
            <v>Cody J. Hunt</v>
          </cell>
          <cell r="EY11" t="str">
            <v>chunt@rivaswitzerland.com</v>
          </cell>
          <cell r="EZ11" t="str">
            <v>930 Military Parkway Living Development, LLC</v>
          </cell>
          <cell r="FA11" t="str">
            <v>no</v>
          </cell>
          <cell r="FB11" t="str">
            <v>no</v>
          </cell>
          <cell r="FC11">
            <v>53</v>
          </cell>
          <cell r="FD11">
            <v>0</v>
          </cell>
          <cell r="FE11" t="str">
            <v>Jonathan Hake</v>
          </cell>
          <cell r="FF11" t="str">
            <v>jhake@crossengineering.biz</v>
          </cell>
          <cell r="FG11" t="str">
            <v>Cross Engineering Consultants, Inc.</v>
          </cell>
          <cell r="FH11" t="str">
            <v>No</v>
          </cell>
          <cell r="FI11" t="str">
            <v>no</v>
          </cell>
          <cell r="FJ11">
            <v>202</v>
          </cell>
          <cell r="FK11">
            <v>1.3</v>
          </cell>
          <cell r="FL11">
            <v>87579</v>
          </cell>
          <cell r="FM11">
            <v>32.765082999999997</v>
          </cell>
          <cell r="FN11" t="str">
            <v>yes</v>
          </cell>
          <cell r="FO11">
            <v>-96.611082999999994</v>
          </cell>
          <cell r="FP11" t="str">
            <v>yes</v>
          </cell>
          <cell r="FQ11" t="str">
            <v>no</v>
          </cell>
          <cell r="FR11" t="str">
            <v>no</v>
          </cell>
          <cell r="FS11" t="str">
            <v>no</v>
          </cell>
          <cell r="FT11" t="str">
            <v>yes</v>
          </cell>
          <cell r="FU11">
            <v>0</v>
          </cell>
          <cell r="FV11">
            <v>0</v>
          </cell>
          <cell r="FW11">
            <v>0</v>
          </cell>
          <cell r="FX11" t="str">
            <v>X</v>
          </cell>
          <cell r="FY11">
            <v>0</v>
          </cell>
          <cell r="FZ11">
            <v>0</v>
          </cell>
          <cell r="GA11" t="str">
            <v>930 Military Parkway Living, Ltd.</v>
          </cell>
          <cell r="GB11" t="str">
            <v>930 Military Parkway Living GP, LLC</v>
          </cell>
          <cell r="GC11" t="str">
            <v>930 Military Parkway Living GP MGR, Inc.</v>
          </cell>
          <cell r="GD11" t="str">
            <v>Riva Switzerland, Inc.</v>
          </cell>
          <cell r="GE11" t="str">
            <v>Promozioni Immobiliari Fibic, SA</v>
          </cell>
          <cell r="GF11" t="str">
            <v>Limited Partnership</v>
          </cell>
          <cell r="GG11" t="str">
            <v>Limited Liability Company</v>
          </cell>
          <cell r="GH11" t="str">
            <v>Corporation</v>
          </cell>
          <cell r="GI11" t="str">
            <v>Corporation</v>
          </cell>
          <cell r="GJ11">
            <v>0</v>
          </cell>
          <cell r="GK11" t="str">
            <v>David Payne</v>
          </cell>
          <cell r="GL11" t="str">
            <v>david.payne@regions.com</v>
          </cell>
          <cell r="GM11" t="str">
            <v>Regions Bank</v>
          </cell>
          <cell r="GN11">
            <v>1.7</v>
          </cell>
          <cell r="GO11" t="str">
            <v>2q</v>
          </cell>
          <cell r="GP11">
            <v>1</v>
          </cell>
          <cell r="GQ11">
            <v>3</v>
          </cell>
          <cell r="GR11">
            <v>0</v>
          </cell>
          <cell r="GS11">
            <v>0</v>
          </cell>
          <cell r="GT11" t="str">
            <v>Urban</v>
          </cell>
          <cell r="GU11">
            <v>0</v>
          </cell>
          <cell r="GV11">
            <v>6</v>
          </cell>
          <cell r="GW11">
            <v>9</v>
          </cell>
          <cell r="GX11">
            <v>2</v>
          </cell>
          <cell r="GY11">
            <v>2</v>
          </cell>
          <cell r="GZ11">
            <v>15</v>
          </cell>
          <cell r="HA11">
            <v>11</v>
          </cell>
          <cell r="HB11">
            <v>11</v>
          </cell>
          <cell r="HC11">
            <v>0</v>
          </cell>
          <cell r="HD11">
            <v>5</v>
          </cell>
          <cell r="HE11">
            <v>3</v>
          </cell>
          <cell r="HF11">
            <v>4</v>
          </cell>
          <cell r="HG11">
            <v>1</v>
          </cell>
          <cell r="HH11">
            <v>10</v>
          </cell>
          <cell r="HI11">
            <v>26</v>
          </cell>
          <cell r="HJ11">
            <v>12</v>
          </cell>
          <cell r="HK11">
            <v>6</v>
          </cell>
          <cell r="HL11">
            <v>3</v>
          </cell>
          <cell r="HM11">
            <v>4</v>
          </cell>
          <cell r="HN11">
            <v>0</v>
          </cell>
          <cell r="HO11">
            <v>1</v>
          </cell>
          <cell r="HP11">
            <v>1</v>
          </cell>
          <cell r="HQ11">
            <v>0</v>
          </cell>
          <cell r="HR11">
            <v>19</v>
          </cell>
          <cell r="HS11">
            <v>0</v>
          </cell>
          <cell r="HT11" t="str">
            <v>no</v>
          </cell>
          <cell r="HU11" t="str">
            <v>no</v>
          </cell>
          <cell r="HV11" t="str">
            <v>no</v>
          </cell>
          <cell r="HW11" t="str">
            <v>yes</v>
          </cell>
          <cell r="HX11" t="str">
            <v>yes</v>
          </cell>
          <cell r="HY11" t="str">
            <v>yes</v>
          </cell>
          <cell r="HZ11" t="str">
            <v>North Texas Fair Housing Center</v>
          </cell>
          <cell r="IA11">
            <v>0</v>
          </cell>
          <cell r="IB11">
            <v>0</v>
          </cell>
          <cell r="IC11" t="str">
            <v>David Payne</v>
          </cell>
          <cell r="ID11" t="str">
            <v>david.payne@regions.com</v>
          </cell>
          <cell r="IE11" t="str">
            <v>Regions Bank</v>
          </cell>
          <cell r="IF11" t="str">
            <v>General</v>
          </cell>
          <cell r="IG11">
            <v>0</v>
          </cell>
          <cell r="IH11">
            <v>49</v>
          </cell>
          <cell r="II11">
            <v>88</v>
          </cell>
          <cell r="IJ11">
            <v>104316</v>
          </cell>
          <cell r="IK11">
            <v>132</v>
          </cell>
          <cell r="IL11">
            <v>111</v>
          </cell>
          <cell r="IM11" t="str">
            <v>no</v>
          </cell>
          <cell r="IN11" t="str">
            <v>no</v>
          </cell>
          <cell r="IO11" t="str">
            <v>no</v>
          </cell>
          <cell r="IP11">
            <v>0</v>
          </cell>
          <cell r="IQ11">
            <v>0</v>
          </cell>
          <cell r="IR11">
            <v>0</v>
          </cell>
          <cell r="IS11" t="str">
            <v>no</v>
          </cell>
        </row>
        <row r="12">
          <cell r="A12">
            <v>24030</v>
          </cell>
          <cell r="B12" t="str">
            <v>2024-02-29 16:47:36</v>
          </cell>
          <cell r="C12" t="str">
            <v>Q:/http-files/mf/2024-HTC/mf24030/24030 - 2910 Motley Senior Living Application - FINAL.xlsx</v>
          </cell>
          <cell r="D12" t="str">
            <v>no</v>
          </cell>
          <cell r="E12" t="str">
            <v>yes</v>
          </cell>
          <cell r="F12" t="str">
            <v>yes</v>
          </cell>
          <cell r="G12" t="str">
            <v>no</v>
          </cell>
          <cell r="H12" t="str">
            <v>tthomas@palladiumusa.com</v>
          </cell>
          <cell r="I12" t="str">
            <v>Taylor Thomas</v>
          </cell>
          <cell r="J12">
            <v>0</v>
          </cell>
          <cell r="K12">
            <v>4696213600</v>
          </cell>
          <cell r="L12" t="str">
            <v>yes</v>
          </cell>
          <cell r="M12" t="str">
            <v>no</v>
          </cell>
          <cell r="N12" t="str">
            <v>yes</v>
          </cell>
          <cell r="O12">
            <v>0</v>
          </cell>
          <cell r="P12">
            <v>62</v>
          </cell>
          <cell r="Q12">
            <v>71</v>
          </cell>
          <cell r="R12">
            <v>0</v>
          </cell>
          <cell r="S12">
            <v>0</v>
          </cell>
          <cell r="T12">
            <v>0</v>
          </cell>
          <cell r="U12">
            <v>0</v>
          </cell>
          <cell r="V12" t="str">
            <v>Scott Johnson</v>
          </cell>
          <cell r="W12" t="str">
            <v>Jonathan Hake</v>
          </cell>
          <cell r="X12" t="str">
            <v>sjohnson@palladiumusa.com</v>
          </cell>
          <cell r="Y12" t="str">
            <v>jhake@crossengineering.biz</v>
          </cell>
          <cell r="Z12" t="str">
            <v>Catalyst Builders</v>
          </cell>
          <cell r="AA12" t="str">
            <v>Cross Engineering Consultants, Inc.</v>
          </cell>
          <cell r="AB12">
            <v>0</v>
          </cell>
          <cell r="AC12">
            <v>0</v>
          </cell>
          <cell r="AD12">
            <v>0</v>
          </cell>
          <cell r="AE12">
            <v>0</v>
          </cell>
          <cell r="AF12">
            <v>0</v>
          </cell>
          <cell r="AG12">
            <v>0</v>
          </cell>
          <cell r="AH12" t="str">
            <v>Larry Counce II</v>
          </cell>
          <cell r="AI12" t="str">
            <v>larry@tbsg.com</v>
          </cell>
          <cell r="AJ12" t="str">
            <v>Brownstone Construction, Ltd.</v>
          </cell>
          <cell r="AK12">
            <v>0</v>
          </cell>
          <cell r="AL12">
            <v>0</v>
          </cell>
          <cell r="AM12">
            <v>0</v>
          </cell>
          <cell r="AN12">
            <v>0</v>
          </cell>
          <cell r="AO12">
            <v>0</v>
          </cell>
          <cell r="AP12">
            <v>0</v>
          </cell>
          <cell r="AQ12" t="str">
            <v>no</v>
          </cell>
          <cell r="AR12" t="str">
            <v>no</v>
          </cell>
          <cell r="AS12" t="str">
            <v>no</v>
          </cell>
          <cell r="AT12">
            <v>2000000</v>
          </cell>
          <cell r="AU12">
            <v>0</v>
          </cell>
          <cell r="AV12">
            <v>0</v>
          </cell>
          <cell r="AW12" t="str">
            <v>Choose a Dropdown</v>
          </cell>
          <cell r="AX12" t="str">
            <v>HOME-ARP Nonprofit Operating Cost and/or Capacity Building Assistance</v>
          </cell>
          <cell r="AY12">
            <v>0</v>
          </cell>
          <cell r="AZ12">
            <v>0</v>
          </cell>
          <cell r="BA12">
            <v>0</v>
          </cell>
          <cell r="BB12" t="str">
            <v>Larry Counce II</v>
          </cell>
          <cell r="BC12" t="str">
            <v>larry@tbsg.com</v>
          </cell>
          <cell r="BD12" t="str">
            <v>Brownstone Construction, Ltd.</v>
          </cell>
          <cell r="BE12">
            <v>0</v>
          </cell>
          <cell r="BF12">
            <v>0</v>
          </cell>
          <cell r="BG12" t="str">
            <v>Darrell G Jack</v>
          </cell>
          <cell r="BH12" t="str">
            <v>djack@stic.net</v>
          </cell>
          <cell r="BI12" t="str">
            <v>Apartment MarketData, LLC</v>
          </cell>
          <cell r="BJ12">
            <v>0</v>
          </cell>
          <cell r="BK12" t="str">
            <v>Choose a Dropdown</v>
          </cell>
          <cell r="BL12">
            <v>0</v>
          </cell>
          <cell r="BM12">
            <v>0</v>
          </cell>
          <cell r="BN12">
            <v>0</v>
          </cell>
          <cell r="BO12">
            <v>0</v>
          </cell>
          <cell r="BP12">
            <v>0</v>
          </cell>
          <cell r="BQ12">
            <v>0</v>
          </cell>
          <cell r="BR12">
            <v>0</v>
          </cell>
          <cell r="BS12" t="str">
            <v>Fred D'Lizarraga</v>
          </cell>
          <cell r="BT12" t="str">
            <v>fredd@palladiumusa.com</v>
          </cell>
          <cell r="BU12" t="str">
            <v>Palladium Management</v>
          </cell>
          <cell r="BV12">
            <v>9727744436</v>
          </cell>
          <cell r="BW12">
            <v>23005</v>
          </cell>
          <cell r="BX12" t="str">
            <v>No</v>
          </cell>
          <cell r="BY12" t="str">
            <v>no</v>
          </cell>
          <cell r="BZ12">
            <v>0</v>
          </cell>
          <cell r="CA12">
            <v>0</v>
          </cell>
          <cell r="CB12">
            <v>0</v>
          </cell>
          <cell r="CC12" t="str">
            <v>TBD</v>
          </cell>
          <cell r="CD12">
            <v>0</v>
          </cell>
          <cell r="CE12">
            <v>0</v>
          </cell>
          <cell r="CF12" t="str">
            <v>TBD</v>
          </cell>
          <cell r="CG12">
            <v>88</v>
          </cell>
          <cell r="CH12">
            <v>0</v>
          </cell>
          <cell r="CI12">
            <v>9</v>
          </cell>
          <cell r="CJ12">
            <v>0</v>
          </cell>
          <cell r="CK12">
            <v>36</v>
          </cell>
          <cell r="CL12">
            <v>35</v>
          </cell>
          <cell r="CM12">
            <v>6</v>
          </cell>
          <cell r="CN12">
            <v>2</v>
          </cell>
          <cell r="CO12">
            <v>0</v>
          </cell>
          <cell r="CP12">
            <v>45</v>
          </cell>
          <cell r="CQ12">
            <v>45</v>
          </cell>
          <cell r="CR12">
            <v>0</v>
          </cell>
          <cell r="CS12" t="str">
            <v>Greg Wasiak</v>
          </cell>
          <cell r="CT12" t="str">
            <v>gwasik@doz.net</v>
          </cell>
          <cell r="CU12" t="str">
            <v>Dauby O'Connor and Zaleski, LLC</v>
          </cell>
          <cell r="CV12" t="str">
            <v>16000 North Dallas Parkway, Suite 350 c/o Michael Saks</v>
          </cell>
          <cell r="CW12" t="str">
            <v>Dallas</v>
          </cell>
          <cell r="CX12" t="str">
            <v>Cody J. Hunt</v>
          </cell>
          <cell r="CY12" t="str">
            <v>chunt@rivaswitzerland.com</v>
          </cell>
          <cell r="CZ12">
            <v>0</v>
          </cell>
          <cell r="DA12">
            <v>7652748885</v>
          </cell>
          <cell r="DB12" t="str">
            <v>TX</v>
          </cell>
          <cell r="DC12">
            <v>75248</v>
          </cell>
          <cell r="DD12" t="str">
            <v>2910 Motley Senior Living, Ltd.</v>
          </cell>
          <cell r="DE12">
            <v>0</v>
          </cell>
          <cell r="DF12">
            <v>0</v>
          </cell>
          <cell r="DH12" t="str">
            <v>Kelly Butts</v>
          </cell>
          <cell r="DI12" t="str">
            <v>kelly@arriveag.com</v>
          </cell>
          <cell r="DJ12" t="str">
            <v>Arrive Architecture Group</v>
          </cell>
          <cell r="DK12" t="str">
            <v>John Shackleford</v>
          </cell>
          <cell r="DL12" t="str">
            <v>jshack@shacklaw.net</v>
          </cell>
          <cell r="DM12" t="str">
            <v>Shackelford, Bowen, McKinley and Norton</v>
          </cell>
          <cell r="DN12" t="str">
            <v>yes</v>
          </cell>
          <cell r="DO12">
            <v>0</v>
          </cell>
          <cell r="DQ12">
            <v>0</v>
          </cell>
          <cell r="DR12">
            <v>0</v>
          </cell>
          <cell r="DS12">
            <v>48113017820</v>
          </cell>
          <cell r="DT12" t="str">
            <v>no</v>
          </cell>
          <cell r="DU12">
            <v>11</v>
          </cell>
          <cell r="DV12" t="str">
            <v>yes</v>
          </cell>
          <cell r="DW12" t="str">
            <v>Shared Housing Center, Inc.</v>
          </cell>
          <cell r="DX12" t="str">
            <v>REACH</v>
          </cell>
          <cell r="DY12" t="str">
            <v>Metrocare</v>
          </cell>
          <cell r="DZ12" t="str">
            <v>North Texas Fair Housing Center</v>
          </cell>
          <cell r="EA12">
            <v>0</v>
          </cell>
          <cell r="EB12">
            <v>0</v>
          </cell>
          <cell r="EC12" t="str">
            <v>New Construction</v>
          </cell>
          <cell r="ED12">
            <v>0</v>
          </cell>
          <cell r="EE12" t="str">
            <v>13455 Noel Road, Suite 400</v>
          </cell>
          <cell r="EF12" t="str">
            <v>Dallas</v>
          </cell>
          <cell r="EG12" t="str">
            <v>Thomas E. Huth</v>
          </cell>
          <cell r="EH12" t="str">
            <v>tom@palladiumusa.com</v>
          </cell>
          <cell r="EI12" t="str">
            <v>tom@palladiumusa.com</v>
          </cell>
          <cell r="EJ12" t="str">
            <v>Thomas E. Huth</v>
          </cell>
          <cell r="EK12" t="str">
            <v>Palladium USA International, Inc.</v>
          </cell>
          <cell r="EL12">
            <v>0</v>
          </cell>
          <cell r="EM12">
            <v>9727744400</v>
          </cell>
          <cell r="EN12" t="str">
            <v>TX</v>
          </cell>
          <cell r="EO12">
            <v>75240</v>
          </cell>
          <cell r="EP12">
            <v>183.07474893153</v>
          </cell>
          <cell r="EQ12">
            <v>183.07474893153</v>
          </cell>
          <cell r="ER12">
            <v>133.1436850343845</v>
          </cell>
          <cell r="ES12" t="str">
            <v>2910 Motley Drive</v>
          </cell>
          <cell r="ET12" t="str">
            <v>Mesquite</v>
          </cell>
          <cell r="EU12" t="str">
            <v>Dallas</v>
          </cell>
          <cell r="EV12" t="str">
            <v>2910 Motley Senior Living</v>
          </cell>
          <cell r="EW12">
            <v>75150</v>
          </cell>
          <cell r="EX12" t="str">
            <v>Cody J. Hunt</v>
          </cell>
          <cell r="EY12" t="str">
            <v>chunt@rivaswitzerland.com</v>
          </cell>
          <cell r="EZ12" t="str">
            <v>2910 Motley Senior Living Development, LLC</v>
          </cell>
          <cell r="FA12" t="str">
            <v>no</v>
          </cell>
          <cell r="FB12" t="str">
            <v>no</v>
          </cell>
          <cell r="FC12">
            <v>53</v>
          </cell>
          <cell r="FD12">
            <v>0</v>
          </cell>
          <cell r="FE12" t="str">
            <v>Jonathan Hake</v>
          </cell>
          <cell r="FF12" t="str">
            <v>jhake@crossengineering.biz</v>
          </cell>
          <cell r="FG12" t="str">
            <v>Cross Engineering Consultants, Inc.</v>
          </cell>
          <cell r="FH12" t="str">
            <v>Yes</v>
          </cell>
          <cell r="FI12" t="str">
            <v>no</v>
          </cell>
          <cell r="FJ12">
            <v>187</v>
          </cell>
          <cell r="FK12">
            <v>1.3</v>
          </cell>
          <cell r="FL12">
            <v>85806</v>
          </cell>
          <cell r="FM12">
            <v>32.804611000000001</v>
          </cell>
          <cell r="FN12" t="str">
            <v>yes</v>
          </cell>
          <cell r="FO12">
            <v>-96.646721999999997</v>
          </cell>
          <cell r="FP12" t="str">
            <v>yes</v>
          </cell>
          <cell r="FQ12" t="str">
            <v>no</v>
          </cell>
          <cell r="FR12" t="str">
            <v>no</v>
          </cell>
          <cell r="FS12" t="str">
            <v>no</v>
          </cell>
          <cell r="FT12" t="str">
            <v>yes</v>
          </cell>
          <cell r="FU12">
            <v>0</v>
          </cell>
          <cell r="FV12">
            <v>0</v>
          </cell>
          <cell r="FW12">
            <v>0</v>
          </cell>
          <cell r="FX12" t="str">
            <v>X</v>
          </cell>
          <cell r="FY12">
            <v>0</v>
          </cell>
          <cell r="FZ12">
            <v>0</v>
          </cell>
          <cell r="GA12" t="str">
            <v>2910 Motley Senior Living, Ltd.</v>
          </cell>
          <cell r="GB12" t="str">
            <v>2910 Motley Senior Living GP, LLC</v>
          </cell>
          <cell r="GC12" t="str">
            <v>2910 Motley Senior Living GP MGR, Inc.</v>
          </cell>
          <cell r="GD12" t="str">
            <v>Riva Switzerland, Inc.</v>
          </cell>
          <cell r="GE12" t="str">
            <v>Promozioni Immobiliari Fibic, SA</v>
          </cell>
          <cell r="GF12" t="str">
            <v>Limited Partnership</v>
          </cell>
          <cell r="GG12" t="str">
            <v>Limited Liability Company</v>
          </cell>
          <cell r="GH12" t="str">
            <v>Corporation</v>
          </cell>
          <cell r="GI12" t="str">
            <v>Corporation</v>
          </cell>
          <cell r="GJ12">
            <v>0</v>
          </cell>
          <cell r="GK12" t="str">
            <v>David Payne</v>
          </cell>
          <cell r="GL12" t="str">
            <v>david.payne@regions.com</v>
          </cell>
          <cell r="GM12" t="str">
            <v>Regions Bank</v>
          </cell>
          <cell r="GN12">
            <v>6.2</v>
          </cell>
          <cell r="GO12" t="str">
            <v>2q</v>
          </cell>
          <cell r="GP12">
            <v>1</v>
          </cell>
          <cell r="GQ12">
            <v>3</v>
          </cell>
          <cell r="GR12">
            <v>0</v>
          </cell>
          <cell r="GS12">
            <v>0</v>
          </cell>
          <cell r="GT12" t="str">
            <v>Urban</v>
          </cell>
          <cell r="GU12">
            <v>0</v>
          </cell>
          <cell r="GV12">
            <v>6</v>
          </cell>
          <cell r="GW12">
            <v>9</v>
          </cell>
          <cell r="GX12">
            <v>2</v>
          </cell>
          <cell r="GY12">
            <v>2</v>
          </cell>
          <cell r="GZ12">
            <v>15</v>
          </cell>
          <cell r="HA12">
            <v>11</v>
          </cell>
          <cell r="HB12">
            <v>11</v>
          </cell>
          <cell r="HC12">
            <v>0</v>
          </cell>
          <cell r="HD12">
            <v>5</v>
          </cell>
          <cell r="HE12">
            <v>3</v>
          </cell>
          <cell r="HF12">
            <v>4</v>
          </cell>
          <cell r="HG12">
            <v>1</v>
          </cell>
          <cell r="HH12">
            <v>10</v>
          </cell>
          <cell r="HI12">
            <v>26</v>
          </cell>
          <cell r="HJ12">
            <v>12</v>
          </cell>
          <cell r="HK12">
            <v>6</v>
          </cell>
          <cell r="HL12">
            <v>3</v>
          </cell>
          <cell r="HM12">
            <v>4</v>
          </cell>
          <cell r="HN12">
            <v>0</v>
          </cell>
          <cell r="HO12">
            <v>1</v>
          </cell>
          <cell r="HP12">
            <v>1</v>
          </cell>
          <cell r="HQ12">
            <v>0</v>
          </cell>
          <cell r="HR12">
            <v>19</v>
          </cell>
          <cell r="HS12">
            <v>0</v>
          </cell>
          <cell r="HT12" t="str">
            <v>no</v>
          </cell>
          <cell r="HU12" t="str">
            <v>no</v>
          </cell>
          <cell r="HV12" t="str">
            <v>no</v>
          </cell>
          <cell r="HW12" t="str">
            <v>yes</v>
          </cell>
          <cell r="HX12" t="str">
            <v>no</v>
          </cell>
          <cell r="HY12" t="str">
            <v>yes</v>
          </cell>
          <cell r="HZ12" t="str">
            <v>North Texas Fair Housing Center</v>
          </cell>
          <cell r="IA12">
            <v>0</v>
          </cell>
          <cell r="IB12">
            <v>0</v>
          </cell>
          <cell r="IC12" t="str">
            <v>David Payne</v>
          </cell>
          <cell r="ID12" t="str">
            <v>david.payne@regions.com</v>
          </cell>
          <cell r="IE12" t="str">
            <v>Regions Bank</v>
          </cell>
          <cell r="IF12" t="str">
            <v>Elderly</v>
          </cell>
          <cell r="IG12">
            <v>0</v>
          </cell>
          <cell r="IH12">
            <v>49</v>
          </cell>
          <cell r="II12">
            <v>88</v>
          </cell>
          <cell r="IJ12">
            <v>113714</v>
          </cell>
          <cell r="IK12">
            <v>132</v>
          </cell>
          <cell r="IL12">
            <v>133</v>
          </cell>
          <cell r="IM12" t="str">
            <v>no</v>
          </cell>
          <cell r="IN12" t="str">
            <v>no</v>
          </cell>
          <cell r="IO12" t="str">
            <v>no</v>
          </cell>
          <cell r="IP12">
            <v>0</v>
          </cell>
          <cell r="IQ12">
            <v>0</v>
          </cell>
          <cell r="IR12">
            <v>0</v>
          </cell>
          <cell r="IS12" t="str">
            <v>no</v>
          </cell>
        </row>
        <row r="13">
          <cell r="A13">
            <v>24032</v>
          </cell>
          <cell r="B13" t="str">
            <v>2024-02-29 20:45:04</v>
          </cell>
          <cell r="C13" t="str">
            <v>Q:/http-files/mf/2024-HTC/mf24032/24032 Bissonnet MFApp 2.29.24 FINAL.xlsx</v>
          </cell>
          <cell r="D13" t="str">
            <v>no</v>
          </cell>
          <cell r="E13" t="str">
            <v>no</v>
          </cell>
          <cell r="F13" t="str">
            <v>yes</v>
          </cell>
          <cell r="G13" t="str">
            <v>yes</v>
          </cell>
          <cell r="H13" t="str">
            <v>rkbroadbent@gmail.com</v>
          </cell>
          <cell r="I13" t="str">
            <v>Rebecca Broadbent</v>
          </cell>
          <cell r="J13" t="str">
            <v>(512) 636-7267</v>
          </cell>
          <cell r="K13" t="str">
            <v>(512) 636-7267</v>
          </cell>
          <cell r="L13" t="str">
            <v>yes</v>
          </cell>
          <cell r="M13" t="str">
            <v>no</v>
          </cell>
          <cell r="N13" t="str">
            <v>yes</v>
          </cell>
          <cell r="O13">
            <v>0</v>
          </cell>
          <cell r="P13">
            <v>18</v>
          </cell>
          <cell r="Q13">
            <v>48</v>
          </cell>
          <cell r="R13">
            <v>0</v>
          </cell>
          <cell r="S13">
            <v>0</v>
          </cell>
          <cell r="T13">
            <v>0</v>
          </cell>
          <cell r="U13">
            <v>0</v>
          </cell>
          <cell r="V13">
            <v>0</v>
          </cell>
          <cell r="W13" t="str">
            <v>Tyler Ray</v>
          </cell>
          <cell r="X13">
            <v>0</v>
          </cell>
          <cell r="Y13" t="str">
            <v>tray@wga-llp.com</v>
          </cell>
          <cell r="Z13" t="str">
            <v>tbd</v>
          </cell>
          <cell r="AA13" t="str">
            <v>WGA Consulting</v>
          </cell>
          <cell r="AB13">
            <v>0</v>
          </cell>
          <cell r="AC13">
            <v>0</v>
          </cell>
          <cell r="AD13">
            <v>0</v>
          </cell>
          <cell r="AE13">
            <v>0</v>
          </cell>
          <cell r="AF13">
            <v>0</v>
          </cell>
          <cell r="AG13">
            <v>0</v>
          </cell>
          <cell r="AH13">
            <v>0</v>
          </cell>
          <cell r="AI13">
            <v>0</v>
          </cell>
          <cell r="AJ13" t="str">
            <v>tbd</v>
          </cell>
          <cell r="AK13">
            <v>0</v>
          </cell>
          <cell r="AL13">
            <v>0</v>
          </cell>
          <cell r="AM13">
            <v>0</v>
          </cell>
          <cell r="AN13">
            <v>0</v>
          </cell>
          <cell r="AO13">
            <v>0</v>
          </cell>
          <cell r="AP13">
            <v>0</v>
          </cell>
          <cell r="AQ13" t="str">
            <v>no</v>
          </cell>
          <cell r="AR13" t="str">
            <v>no</v>
          </cell>
          <cell r="AS13" t="str">
            <v>no</v>
          </cell>
          <cell r="AT13">
            <v>1950000</v>
          </cell>
          <cell r="AU13">
            <v>0</v>
          </cell>
          <cell r="AV13">
            <v>0</v>
          </cell>
          <cell r="AW13" t="str">
            <v>Choose a Dropdown</v>
          </cell>
          <cell r="AX13" t="str">
            <v>HOME-ARP Nonprofit Operating Cost and/or Capacity Building Assistance</v>
          </cell>
          <cell r="AY13">
            <v>0</v>
          </cell>
          <cell r="AZ13">
            <v>0</v>
          </cell>
          <cell r="BA13">
            <v>0</v>
          </cell>
          <cell r="BB13">
            <v>0</v>
          </cell>
          <cell r="BC13">
            <v>0</v>
          </cell>
          <cell r="BD13" t="str">
            <v>na</v>
          </cell>
          <cell r="BE13">
            <v>0</v>
          </cell>
          <cell r="BF13">
            <v>0</v>
          </cell>
          <cell r="BG13" t="str">
            <v>Darrell Jack</v>
          </cell>
          <cell r="BH13" t="str">
            <v>djack@stic.net</v>
          </cell>
          <cell r="BI13" t="str">
            <v>Apartment Market Data</v>
          </cell>
          <cell r="BJ13">
            <v>0</v>
          </cell>
          <cell r="BK13" t="str">
            <v>Choose a Dropdown</v>
          </cell>
          <cell r="BL13">
            <v>0</v>
          </cell>
          <cell r="BM13">
            <v>0</v>
          </cell>
          <cell r="BN13">
            <v>0</v>
          </cell>
          <cell r="BO13">
            <v>0</v>
          </cell>
          <cell r="BP13">
            <v>0</v>
          </cell>
          <cell r="BQ13">
            <v>0</v>
          </cell>
          <cell r="BR13">
            <v>0</v>
          </cell>
          <cell r="BS13" t="str">
            <v>Dave Bachman</v>
          </cell>
          <cell r="BT13" t="str">
            <v>dave@cascade-management.com</v>
          </cell>
          <cell r="BU13" t="str">
            <v>Cascade Management</v>
          </cell>
          <cell r="BV13" t="str">
            <v>(513) 730-3809</v>
          </cell>
          <cell r="BW13" t="str">
            <v>na</v>
          </cell>
          <cell r="BX13" t="str">
            <v>No</v>
          </cell>
          <cell r="BY13" t="str">
            <v>no</v>
          </cell>
          <cell r="BZ13">
            <v>0</v>
          </cell>
          <cell r="CA13">
            <v>0</v>
          </cell>
          <cell r="CB13">
            <v>0</v>
          </cell>
          <cell r="CC13" t="str">
            <v>na</v>
          </cell>
          <cell r="CD13">
            <v>0</v>
          </cell>
          <cell r="CE13">
            <v>0</v>
          </cell>
          <cell r="CF13" t="str">
            <v>na</v>
          </cell>
          <cell r="CG13">
            <v>66</v>
          </cell>
          <cell r="CH13">
            <v>0</v>
          </cell>
          <cell r="CI13">
            <v>7</v>
          </cell>
          <cell r="CJ13">
            <v>0</v>
          </cell>
          <cell r="CK13">
            <v>27</v>
          </cell>
          <cell r="CL13">
            <v>32</v>
          </cell>
          <cell r="CM13">
            <v>0</v>
          </cell>
          <cell r="CN13">
            <v>0</v>
          </cell>
          <cell r="CO13">
            <v>0</v>
          </cell>
          <cell r="CP13">
            <v>0</v>
          </cell>
          <cell r="CQ13">
            <v>0</v>
          </cell>
          <cell r="CR13">
            <v>0</v>
          </cell>
          <cell r="CS13" t="str">
            <v>Nicolo Pinoli</v>
          </cell>
          <cell r="CT13" t="str">
            <v>nicolo.pinoli@novoco.com</v>
          </cell>
          <cell r="CU13" t="str">
            <v>Novogradac</v>
          </cell>
          <cell r="CV13" t="str">
            <v>1247 Villard Street</v>
          </cell>
          <cell r="CW13" t="str">
            <v>Eugene</v>
          </cell>
          <cell r="CX13" t="str">
            <v>Robin Smith</v>
          </cell>
          <cell r="CY13" t="str">
            <v>robin@stewardship.net</v>
          </cell>
          <cell r="CZ13">
            <v>9715709491</v>
          </cell>
          <cell r="DA13">
            <v>9715709491</v>
          </cell>
          <cell r="DB13" t="str">
            <v>OR</v>
          </cell>
          <cell r="DC13">
            <v>97403</v>
          </cell>
          <cell r="DD13" t="str">
            <v>SDTX Bissonnet Limited Partnership</v>
          </cell>
          <cell r="DE13">
            <v>0</v>
          </cell>
          <cell r="DF13">
            <v>0</v>
          </cell>
          <cell r="DG13" t="str">
            <v>na</v>
          </cell>
          <cell r="DH13" t="str">
            <v>Scott Thayer</v>
          </cell>
          <cell r="DI13" t="str">
            <v>matt.neish@otak.com</v>
          </cell>
          <cell r="DJ13" t="str">
            <v>Otak</v>
          </cell>
          <cell r="DK13" t="str">
            <v>Tim Nash</v>
          </cell>
          <cell r="DL13" t="str">
            <v>timothy.nash@kutakrock.com</v>
          </cell>
          <cell r="DM13" t="str">
            <v>Kutak Rock</v>
          </cell>
          <cell r="DN13" t="str">
            <v>no</v>
          </cell>
          <cell r="DO13">
            <v>0</v>
          </cell>
          <cell r="DP13" t="str">
            <v>na</v>
          </cell>
          <cell r="DQ13">
            <v>0</v>
          </cell>
          <cell r="DR13">
            <v>0</v>
          </cell>
          <cell r="DS13">
            <v>48201453800</v>
          </cell>
          <cell r="DT13" t="str">
            <v>no</v>
          </cell>
          <cell r="DU13">
            <v>11</v>
          </cell>
          <cell r="DV13" t="str">
            <v>yes</v>
          </cell>
          <cell r="DW13" t="str">
            <v>Goodwill Industries of Houston</v>
          </cell>
          <cell r="DX13" t="str">
            <v>Star of Hope</v>
          </cell>
          <cell r="DY13" t="str">
            <v>Northwoods Early Learning Center Preschool</v>
          </cell>
          <cell r="DZ13">
            <v>0</v>
          </cell>
          <cell r="EA13">
            <v>0</v>
          </cell>
          <cell r="EB13">
            <v>0</v>
          </cell>
          <cell r="EC13" t="str">
            <v>New Construction</v>
          </cell>
          <cell r="ED13">
            <v>0</v>
          </cell>
          <cell r="EE13" t="str">
            <v>1301 Chicon, Suite 101</v>
          </cell>
          <cell r="EF13" t="str">
            <v>Austin</v>
          </cell>
          <cell r="EG13" t="str">
            <v>Sarah Andre</v>
          </cell>
          <cell r="EH13" t="str">
            <v>sarah@structuretexas.com</v>
          </cell>
          <cell r="EI13" t="str">
            <v>sarah@structuretexas.com</v>
          </cell>
          <cell r="EJ13" t="str">
            <v>Sarah Andre</v>
          </cell>
          <cell r="EK13" t="str">
            <v>Structure Development</v>
          </cell>
          <cell r="EL13">
            <v>5126983369</v>
          </cell>
          <cell r="EM13">
            <v>5126983369</v>
          </cell>
          <cell r="EN13" t="str">
            <v>TX</v>
          </cell>
          <cell r="EO13">
            <v>78702</v>
          </cell>
          <cell r="EP13">
            <v>208.81322230006461</v>
          </cell>
          <cell r="EQ13">
            <v>208.81322230006461</v>
          </cell>
          <cell r="ER13">
            <v>170.22328806495651</v>
          </cell>
          <cell r="ES13" t="str">
            <v>12865 Bissonnet St</v>
          </cell>
          <cell r="ET13" t="str">
            <v>Houston</v>
          </cell>
          <cell r="EU13" t="str">
            <v>Harris</v>
          </cell>
          <cell r="EV13" t="str">
            <v>Bissonnet Village</v>
          </cell>
          <cell r="EW13">
            <v>77099</v>
          </cell>
          <cell r="EX13" t="str">
            <v>Robin Smith</v>
          </cell>
          <cell r="EY13" t="str">
            <v>robin@stewardship.net</v>
          </cell>
          <cell r="EZ13" t="str">
            <v>Stewardship Development LLC</v>
          </cell>
          <cell r="FA13" t="str">
            <v>no</v>
          </cell>
          <cell r="FB13" t="str">
            <v>no</v>
          </cell>
          <cell r="FC13">
            <v>53</v>
          </cell>
          <cell r="FD13">
            <v>0</v>
          </cell>
          <cell r="FE13" t="str">
            <v>Matt Neish</v>
          </cell>
          <cell r="FF13" t="str">
            <v>matt.neish@otak.com</v>
          </cell>
          <cell r="FG13" t="str">
            <v>Otak</v>
          </cell>
          <cell r="FH13" t="str">
            <v>No</v>
          </cell>
          <cell r="FI13" t="str">
            <v>no</v>
          </cell>
          <cell r="FJ13">
            <v>111</v>
          </cell>
          <cell r="FK13">
            <v>1.3</v>
          </cell>
          <cell r="FL13">
            <v>66983</v>
          </cell>
          <cell r="FM13">
            <v>29.678920000000002</v>
          </cell>
          <cell r="FN13" t="str">
            <v>yes</v>
          </cell>
          <cell r="FO13">
            <v>-95.607590000000002</v>
          </cell>
          <cell r="FP13" t="str">
            <v>yes</v>
          </cell>
          <cell r="FQ13" t="str">
            <v>no</v>
          </cell>
          <cell r="FR13" t="str">
            <v>no</v>
          </cell>
          <cell r="FS13" t="str">
            <v>no</v>
          </cell>
          <cell r="FT13" t="str">
            <v>yes</v>
          </cell>
          <cell r="FU13">
            <v>0</v>
          </cell>
          <cell r="FV13">
            <v>0</v>
          </cell>
          <cell r="FW13">
            <v>0</v>
          </cell>
          <cell r="FX13">
            <v>0</v>
          </cell>
          <cell r="FY13">
            <v>0</v>
          </cell>
          <cell r="FZ13">
            <v>0</v>
          </cell>
          <cell r="GA13" t="str">
            <v>SDTX Bissonnet Limited Partnership</v>
          </cell>
          <cell r="GB13" t="str">
            <v>Stewardship Bissonnet LLC</v>
          </cell>
          <cell r="GC13" t="str">
            <v>Stewardship Development LLC</v>
          </cell>
          <cell r="GD13" t="str">
            <v>RKBroadbent Enterprises LLC</v>
          </cell>
          <cell r="GE13" t="str">
            <v>Stewardship Properties, LLC</v>
          </cell>
          <cell r="GF13" t="str">
            <v>Limited Partnership</v>
          </cell>
          <cell r="GG13" t="str">
            <v>Limited Liability Company</v>
          </cell>
          <cell r="GH13" t="str">
            <v>Limited Liability Company</v>
          </cell>
          <cell r="GI13" t="str">
            <v>Limited Liability Company</v>
          </cell>
          <cell r="GJ13" t="str">
            <v>Limited Liability Company</v>
          </cell>
          <cell r="GK13" t="str">
            <v>Brett Sheehan</v>
          </cell>
          <cell r="GL13" t="str">
            <v>brett_sheehan@keybank.com</v>
          </cell>
          <cell r="GM13" t="str">
            <v>Key Bank</v>
          </cell>
          <cell r="GN13">
            <v>20.5</v>
          </cell>
          <cell r="GO13" t="str">
            <v>3q</v>
          </cell>
          <cell r="GP13">
            <v>1</v>
          </cell>
          <cell r="GQ13">
            <v>6</v>
          </cell>
          <cell r="GR13">
            <v>0</v>
          </cell>
          <cell r="GS13">
            <v>0</v>
          </cell>
          <cell r="GT13" t="str">
            <v>Urban</v>
          </cell>
          <cell r="GU13">
            <v>0</v>
          </cell>
          <cell r="GV13">
            <v>6</v>
          </cell>
          <cell r="GW13">
            <v>9</v>
          </cell>
          <cell r="GX13">
            <v>2</v>
          </cell>
          <cell r="GY13">
            <v>0</v>
          </cell>
          <cell r="GZ13">
            <v>15</v>
          </cell>
          <cell r="HA13">
            <v>11</v>
          </cell>
          <cell r="HB13">
            <v>11</v>
          </cell>
          <cell r="HC13">
            <v>0</v>
          </cell>
          <cell r="HD13">
            <v>5</v>
          </cell>
          <cell r="HE13">
            <v>3</v>
          </cell>
          <cell r="HF13">
            <v>4</v>
          </cell>
          <cell r="HG13">
            <v>1</v>
          </cell>
          <cell r="HH13">
            <v>10</v>
          </cell>
          <cell r="HI13">
            <v>26</v>
          </cell>
          <cell r="HJ13">
            <v>12</v>
          </cell>
          <cell r="HK13">
            <v>6</v>
          </cell>
          <cell r="HL13">
            <v>3</v>
          </cell>
          <cell r="HM13">
            <v>4</v>
          </cell>
          <cell r="HN13">
            <v>0</v>
          </cell>
          <cell r="HO13">
            <v>1</v>
          </cell>
          <cell r="HP13">
            <v>1</v>
          </cell>
          <cell r="HQ13">
            <v>0</v>
          </cell>
          <cell r="HR13">
            <v>17</v>
          </cell>
          <cell r="HS13">
            <v>0</v>
          </cell>
          <cell r="HT13" t="str">
            <v>no</v>
          </cell>
          <cell r="HU13" t="str">
            <v>no</v>
          </cell>
          <cell r="HV13" t="str">
            <v>no</v>
          </cell>
          <cell r="HW13" t="str">
            <v>yes</v>
          </cell>
          <cell r="HX13" t="str">
            <v>yes</v>
          </cell>
          <cell r="HY13" t="str">
            <v>yes</v>
          </cell>
          <cell r="HZ13">
            <v>0</v>
          </cell>
          <cell r="IA13">
            <v>0</v>
          </cell>
          <cell r="IB13">
            <v>0</v>
          </cell>
          <cell r="IC13" t="str">
            <v>Dave Musial</v>
          </cell>
          <cell r="ID13" t="str">
            <v>dmusial@nefinc.org</v>
          </cell>
          <cell r="IE13" t="str">
            <v>National Equity Fund</v>
          </cell>
          <cell r="IF13" t="str">
            <v>General</v>
          </cell>
          <cell r="IG13">
            <v>0</v>
          </cell>
          <cell r="IH13">
            <v>49</v>
          </cell>
          <cell r="II13">
            <v>66</v>
          </cell>
          <cell r="IJ13">
            <v>55668</v>
          </cell>
          <cell r="IK13">
            <v>130</v>
          </cell>
          <cell r="IL13">
            <v>66</v>
          </cell>
          <cell r="IM13" t="str">
            <v>no</v>
          </cell>
          <cell r="IN13" t="str">
            <v>no</v>
          </cell>
          <cell r="IO13" t="str">
            <v>no</v>
          </cell>
          <cell r="IP13">
            <v>0</v>
          </cell>
          <cell r="IQ13">
            <v>0</v>
          </cell>
          <cell r="IR13">
            <v>0</v>
          </cell>
          <cell r="IS13" t="str">
            <v>no</v>
          </cell>
        </row>
        <row r="14">
          <cell r="A14">
            <v>24036</v>
          </cell>
          <cell r="B14" t="str">
            <v>2024-02-29 16:59:53</v>
          </cell>
          <cell r="C14" t="str">
            <v>Q:/http-files/mf/2024-HTC/mf24036/24036 - Northwest Drive Senior Living Application - FINAL.xlsx</v>
          </cell>
          <cell r="D14" t="str">
            <v>no</v>
          </cell>
          <cell r="E14" t="str">
            <v>yes</v>
          </cell>
          <cell r="F14" t="str">
            <v>yes</v>
          </cell>
          <cell r="G14" t="str">
            <v>no</v>
          </cell>
          <cell r="H14" t="str">
            <v>tthomas@palladiumusa.com</v>
          </cell>
          <cell r="I14" t="str">
            <v>Taylor Thomas</v>
          </cell>
          <cell r="J14">
            <v>0</v>
          </cell>
          <cell r="K14" t="str">
            <v>(469) 621-3600</v>
          </cell>
          <cell r="L14" t="str">
            <v>yes</v>
          </cell>
          <cell r="M14" t="str">
            <v>no</v>
          </cell>
          <cell r="N14" t="str">
            <v>yes</v>
          </cell>
          <cell r="O14">
            <v>0</v>
          </cell>
          <cell r="P14">
            <v>54</v>
          </cell>
          <cell r="Q14">
            <v>36</v>
          </cell>
          <cell r="R14">
            <v>0</v>
          </cell>
          <cell r="S14">
            <v>0</v>
          </cell>
          <cell r="T14">
            <v>0</v>
          </cell>
          <cell r="U14">
            <v>0</v>
          </cell>
          <cell r="V14" t="str">
            <v>Scott Johnson</v>
          </cell>
          <cell r="W14" t="str">
            <v>Jonathan Hake</v>
          </cell>
          <cell r="X14" t="str">
            <v>sjohnson@palladiumusa.com</v>
          </cell>
          <cell r="Y14" t="str">
            <v>jhake@crossengineering.biz</v>
          </cell>
          <cell r="Z14" t="str">
            <v>Catalyst Builders</v>
          </cell>
          <cell r="AA14" t="str">
            <v>Cross Engineering Consultants, Inc.</v>
          </cell>
          <cell r="AB14">
            <v>0</v>
          </cell>
          <cell r="AC14">
            <v>0</v>
          </cell>
          <cell r="AD14">
            <v>0</v>
          </cell>
          <cell r="AE14">
            <v>0</v>
          </cell>
          <cell r="AF14">
            <v>0</v>
          </cell>
          <cell r="AG14">
            <v>0</v>
          </cell>
          <cell r="AH14" t="str">
            <v>Larry Counce II</v>
          </cell>
          <cell r="AI14" t="str">
            <v>larry@tbsg.com</v>
          </cell>
          <cell r="AJ14" t="str">
            <v>Brownstone Construction, Ltd.</v>
          </cell>
          <cell r="AK14">
            <v>0</v>
          </cell>
          <cell r="AL14">
            <v>0</v>
          </cell>
          <cell r="AM14">
            <v>0</v>
          </cell>
          <cell r="AN14">
            <v>0</v>
          </cell>
          <cell r="AO14">
            <v>0</v>
          </cell>
          <cell r="AP14">
            <v>0</v>
          </cell>
          <cell r="AQ14" t="str">
            <v>no</v>
          </cell>
          <cell r="AR14" t="str">
            <v>no</v>
          </cell>
          <cell r="AS14" t="str">
            <v>no</v>
          </cell>
          <cell r="AT14">
            <v>2000000</v>
          </cell>
          <cell r="AU14">
            <v>0</v>
          </cell>
          <cell r="AV14">
            <v>0</v>
          </cell>
          <cell r="AW14" t="str">
            <v>Choose a Dropdown</v>
          </cell>
          <cell r="AX14" t="str">
            <v>HOME-ARP Nonprofit Operating Cost and/or Capacity Building Assistance</v>
          </cell>
          <cell r="AY14">
            <v>0</v>
          </cell>
          <cell r="AZ14">
            <v>0</v>
          </cell>
          <cell r="BA14">
            <v>0</v>
          </cell>
          <cell r="BB14" t="str">
            <v>Larry Counce II</v>
          </cell>
          <cell r="BC14" t="str">
            <v>larry@tbsg.com</v>
          </cell>
          <cell r="BD14" t="str">
            <v>Brownstone Construction, Ltd.</v>
          </cell>
          <cell r="BE14">
            <v>0</v>
          </cell>
          <cell r="BF14">
            <v>0</v>
          </cell>
          <cell r="BG14" t="str">
            <v>Darrell G Jack</v>
          </cell>
          <cell r="BH14" t="str">
            <v>djack@stic.net</v>
          </cell>
          <cell r="BI14" t="str">
            <v>Apartment MarketData, LLC</v>
          </cell>
          <cell r="BJ14">
            <v>0</v>
          </cell>
          <cell r="BK14" t="str">
            <v>Choose a Dropdown</v>
          </cell>
          <cell r="BL14">
            <v>0</v>
          </cell>
          <cell r="BM14">
            <v>0</v>
          </cell>
          <cell r="BN14">
            <v>0</v>
          </cell>
          <cell r="BO14">
            <v>0</v>
          </cell>
          <cell r="BP14">
            <v>0</v>
          </cell>
          <cell r="BQ14">
            <v>0</v>
          </cell>
          <cell r="BR14">
            <v>0</v>
          </cell>
          <cell r="BS14" t="str">
            <v>Fred D'Lizarraga</v>
          </cell>
          <cell r="BT14" t="str">
            <v>fredd@palladiumusa.com</v>
          </cell>
          <cell r="BU14" t="str">
            <v>Palladium Management</v>
          </cell>
          <cell r="BV14">
            <v>9727744436</v>
          </cell>
          <cell r="BW14" t="str">
            <v>If applicable</v>
          </cell>
          <cell r="BX14" t="str">
            <v>No</v>
          </cell>
          <cell r="BY14" t="str">
            <v>no</v>
          </cell>
          <cell r="BZ14">
            <v>0</v>
          </cell>
          <cell r="CA14">
            <v>0</v>
          </cell>
          <cell r="CB14">
            <v>0</v>
          </cell>
          <cell r="CC14" t="str">
            <v>TBD</v>
          </cell>
          <cell r="CD14">
            <v>0</v>
          </cell>
          <cell r="CE14">
            <v>0</v>
          </cell>
          <cell r="CF14" t="str">
            <v>TBD</v>
          </cell>
          <cell r="CG14">
            <v>88</v>
          </cell>
          <cell r="CH14">
            <v>0</v>
          </cell>
          <cell r="CI14">
            <v>9</v>
          </cell>
          <cell r="CJ14">
            <v>0</v>
          </cell>
          <cell r="CK14">
            <v>36</v>
          </cell>
          <cell r="CL14">
            <v>35</v>
          </cell>
          <cell r="CM14">
            <v>6</v>
          </cell>
          <cell r="CN14">
            <v>2</v>
          </cell>
          <cell r="CO14">
            <v>0</v>
          </cell>
          <cell r="CP14">
            <v>2</v>
          </cell>
          <cell r="CQ14">
            <v>2</v>
          </cell>
          <cell r="CR14">
            <v>0</v>
          </cell>
          <cell r="CS14" t="str">
            <v>Greg Wasiak</v>
          </cell>
          <cell r="CT14" t="str">
            <v>gwasik@doz.net</v>
          </cell>
          <cell r="CU14" t="str">
            <v>Dauby O'Connor and Zaleski, LLC</v>
          </cell>
          <cell r="CV14" t="str">
            <v>13455 Noel Road, Suite 400</v>
          </cell>
          <cell r="CW14" t="str">
            <v>Dallas</v>
          </cell>
          <cell r="CX14" t="str">
            <v>Thomas E. Huth</v>
          </cell>
          <cell r="CY14" t="str">
            <v>tom@palladiumusa.com</v>
          </cell>
          <cell r="CZ14">
            <v>0</v>
          </cell>
          <cell r="DA14" t="str">
            <v>(972) 774-4400</v>
          </cell>
          <cell r="DB14" t="str">
            <v>TX</v>
          </cell>
          <cell r="DC14">
            <v>75240</v>
          </cell>
          <cell r="DD14" t="str">
            <v>Northwest Drive Senior Living Mesquite, Ltd.</v>
          </cell>
          <cell r="DE14">
            <v>0</v>
          </cell>
          <cell r="DF14">
            <v>0</v>
          </cell>
          <cell r="DH14" t="str">
            <v>Margaret Kavourias</v>
          </cell>
          <cell r="DI14" t="str">
            <v>margaret@rdlarchitects.com</v>
          </cell>
          <cell r="DJ14" t="str">
            <v>RDL Architects</v>
          </cell>
          <cell r="DK14" t="str">
            <v>John Shackleford</v>
          </cell>
          <cell r="DL14" t="str">
            <v>jshack@shacklaw.net</v>
          </cell>
          <cell r="DM14" t="str">
            <v>Shackelford, Bowen, McKinley and Norton</v>
          </cell>
          <cell r="DN14" t="str">
            <v>yes</v>
          </cell>
          <cell r="DO14">
            <v>0</v>
          </cell>
          <cell r="DQ14">
            <v>0</v>
          </cell>
          <cell r="DR14">
            <v>0</v>
          </cell>
          <cell r="DS14">
            <v>48113017808</v>
          </cell>
          <cell r="DT14" t="str">
            <v>no</v>
          </cell>
          <cell r="DU14">
            <v>11</v>
          </cell>
          <cell r="DV14" t="str">
            <v>yes</v>
          </cell>
          <cell r="DW14" t="str">
            <v>Shared Housing Center, Inc.</v>
          </cell>
          <cell r="DX14" t="str">
            <v>Metrocare Services</v>
          </cell>
          <cell r="DY14" t="str">
            <v>North Texas Fair Housing Center</v>
          </cell>
          <cell r="DZ14" t="str">
            <v>REACH</v>
          </cell>
          <cell r="EA14">
            <v>0</v>
          </cell>
          <cell r="EB14">
            <v>0</v>
          </cell>
          <cell r="EC14" t="str">
            <v>New Construction</v>
          </cell>
          <cell r="ED14">
            <v>0</v>
          </cell>
          <cell r="EE14">
            <v>0</v>
          </cell>
          <cell r="EF14">
            <v>0</v>
          </cell>
          <cell r="EG14">
            <v>0</v>
          </cell>
          <cell r="EH14">
            <v>0</v>
          </cell>
          <cell r="EI14">
            <v>0</v>
          </cell>
          <cell r="EJ14" t="str">
            <v/>
          </cell>
          <cell r="EK14">
            <v>0</v>
          </cell>
          <cell r="EL14">
            <v>0</v>
          </cell>
          <cell r="EM14">
            <v>0</v>
          </cell>
          <cell r="EN14">
            <v>0</v>
          </cell>
          <cell r="EO14">
            <v>0</v>
          </cell>
          <cell r="EP14">
            <v>198.8941463414634</v>
          </cell>
          <cell r="EQ14">
            <v>198.8941463414634</v>
          </cell>
          <cell r="ER14">
            <v>148.20766937669379</v>
          </cell>
          <cell r="ES14" t="str">
            <v>SEQ of Interstate 30 and Northwest Drive</v>
          </cell>
          <cell r="ET14" t="str">
            <v>Mesquite</v>
          </cell>
          <cell r="EU14" t="str">
            <v>Dallas</v>
          </cell>
          <cell r="EV14" t="str">
            <v>Northwest Drive Senior Living</v>
          </cell>
          <cell r="EW14">
            <v>75150</v>
          </cell>
          <cell r="EX14" t="str">
            <v>Thomas E. Huth</v>
          </cell>
          <cell r="EY14" t="str">
            <v>tom@palladiumusa.com</v>
          </cell>
          <cell r="EZ14" t="str">
            <v>Northwest Drive Senior Living Mesquite Development, LLC</v>
          </cell>
          <cell r="FA14" t="str">
            <v>no</v>
          </cell>
          <cell r="FB14" t="str">
            <v>no</v>
          </cell>
          <cell r="FC14">
            <v>53</v>
          </cell>
          <cell r="FD14">
            <v>0</v>
          </cell>
          <cell r="FE14" t="str">
            <v>Jonathan Hake</v>
          </cell>
          <cell r="FF14" t="str">
            <v>jhake@crossengineering.biz</v>
          </cell>
          <cell r="FG14" t="str">
            <v>Cross Engineering Consultants, Inc.</v>
          </cell>
          <cell r="FH14" t="str">
            <v>Yes</v>
          </cell>
          <cell r="FI14" t="str">
            <v>no</v>
          </cell>
          <cell r="FJ14">
            <v>117</v>
          </cell>
          <cell r="FK14">
            <v>1.3</v>
          </cell>
          <cell r="FL14">
            <v>69672</v>
          </cell>
          <cell r="FM14">
            <v>32.832999999999998</v>
          </cell>
          <cell r="FN14" t="str">
            <v>yes</v>
          </cell>
          <cell r="FO14">
            <v>-96.610749999999996</v>
          </cell>
          <cell r="FP14" t="str">
            <v>yes</v>
          </cell>
          <cell r="FQ14" t="str">
            <v>no</v>
          </cell>
          <cell r="FR14" t="str">
            <v>no</v>
          </cell>
          <cell r="FS14" t="str">
            <v>no</v>
          </cell>
          <cell r="FT14" t="str">
            <v>yes</v>
          </cell>
          <cell r="FU14">
            <v>0</v>
          </cell>
          <cell r="FV14">
            <v>0</v>
          </cell>
          <cell r="FW14">
            <v>0</v>
          </cell>
          <cell r="FX14" t="str">
            <v>X</v>
          </cell>
          <cell r="FY14">
            <v>0</v>
          </cell>
          <cell r="FZ14">
            <v>0</v>
          </cell>
          <cell r="GA14" t="str">
            <v>Northwest Drive Senior Living Mesquite, Ltd.</v>
          </cell>
          <cell r="GB14" t="str">
            <v>Northwest Drive Senior Living Mesquite GP, LLC</v>
          </cell>
          <cell r="GC14" t="str">
            <v>Northwest Drive Senior Living Mesquite GP Mgr, Inc.</v>
          </cell>
          <cell r="GD14" t="str">
            <v>Palladium USA, Inc.</v>
          </cell>
          <cell r="GE14" t="str">
            <v>Palladium Italia S.r.l.</v>
          </cell>
          <cell r="GF14" t="str">
            <v>Limited Partnership</v>
          </cell>
          <cell r="GG14" t="str">
            <v>Limited Liability Company</v>
          </cell>
          <cell r="GH14" t="str">
            <v>Corporation</v>
          </cell>
          <cell r="GI14" t="str">
            <v>Corporation</v>
          </cell>
          <cell r="GJ14">
            <v>0</v>
          </cell>
          <cell r="GK14" t="str">
            <v>David Payne</v>
          </cell>
          <cell r="GL14" t="str">
            <v>david.payne@regions.com</v>
          </cell>
          <cell r="GM14" t="str">
            <v>Regions Bank</v>
          </cell>
          <cell r="GN14">
            <v>11.3</v>
          </cell>
          <cell r="GO14" t="str">
            <v>3q</v>
          </cell>
          <cell r="GP14">
            <v>1</v>
          </cell>
          <cell r="GQ14">
            <v>3</v>
          </cell>
          <cell r="GR14">
            <v>0</v>
          </cell>
          <cell r="GS14">
            <v>0</v>
          </cell>
          <cell r="GT14" t="str">
            <v>Urban</v>
          </cell>
          <cell r="GU14">
            <v>0</v>
          </cell>
          <cell r="GV14">
            <v>6</v>
          </cell>
          <cell r="GW14">
            <v>9</v>
          </cell>
          <cell r="GX14">
            <v>2</v>
          </cell>
          <cell r="GY14">
            <v>2</v>
          </cell>
          <cell r="GZ14">
            <v>15</v>
          </cell>
          <cell r="HA14">
            <v>11</v>
          </cell>
          <cell r="HB14">
            <v>11</v>
          </cell>
          <cell r="HC14">
            <v>7</v>
          </cell>
          <cell r="HD14">
            <v>5</v>
          </cell>
          <cell r="HE14">
            <v>3</v>
          </cell>
          <cell r="HF14">
            <v>4</v>
          </cell>
          <cell r="HG14">
            <v>1</v>
          </cell>
          <cell r="HH14">
            <v>10</v>
          </cell>
          <cell r="HI14">
            <v>26</v>
          </cell>
          <cell r="HJ14">
            <v>12</v>
          </cell>
          <cell r="HK14">
            <v>6</v>
          </cell>
          <cell r="HL14">
            <v>3</v>
          </cell>
          <cell r="HM14">
            <v>4</v>
          </cell>
          <cell r="HN14">
            <v>0</v>
          </cell>
          <cell r="HO14">
            <v>1</v>
          </cell>
          <cell r="HP14">
            <v>1</v>
          </cell>
          <cell r="HQ14">
            <v>0</v>
          </cell>
          <cell r="HR14">
            <v>19</v>
          </cell>
          <cell r="HS14">
            <v>0</v>
          </cell>
          <cell r="HT14" t="str">
            <v>no</v>
          </cell>
          <cell r="HU14" t="str">
            <v>no</v>
          </cell>
          <cell r="HV14" t="str">
            <v>no</v>
          </cell>
          <cell r="HW14" t="str">
            <v>yes</v>
          </cell>
          <cell r="HX14" t="str">
            <v>yes</v>
          </cell>
          <cell r="HY14" t="str">
            <v>yes</v>
          </cell>
          <cell r="HZ14" t="str">
            <v>REACH</v>
          </cell>
          <cell r="IA14">
            <v>0</v>
          </cell>
          <cell r="IB14">
            <v>0</v>
          </cell>
          <cell r="IC14" t="str">
            <v>David Payne</v>
          </cell>
          <cell r="ID14" t="str">
            <v>david.payne@regions.com</v>
          </cell>
          <cell r="IE14" t="str">
            <v>Regions Bank</v>
          </cell>
          <cell r="IF14" t="str">
            <v>Elderly</v>
          </cell>
          <cell r="IG14">
            <v>0</v>
          </cell>
          <cell r="IH14">
            <v>56</v>
          </cell>
          <cell r="II14">
            <v>88</v>
          </cell>
          <cell r="IJ14">
            <v>73800</v>
          </cell>
          <cell r="IK14">
            <v>139</v>
          </cell>
          <cell r="IL14">
            <v>90</v>
          </cell>
          <cell r="IM14" t="str">
            <v>no</v>
          </cell>
          <cell r="IN14" t="str">
            <v>no</v>
          </cell>
          <cell r="IO14" t="str">
            <v>no</v>
          </cell>
          <cell r="IP14">
            <v>0</v>
          </cell>
          <cell r="IQ14">
            <v>0</v>
          </cell>
          <cell r="IR14">
            <v>0</v>
          </cell>
          <cell r="IS14" t="str">
            <v>no</v>
          </cell>
        </row>
        <row r="15">
          <cell r="A15">
            <v>24038</v>
          </cell>
          <cell r="B15" t="str">
            <v>2024-02-29 17:40:50</v>
          </cell>
          <cell r="C15" t="str">
            <v>Q:/http-files/mf/2024-HTC/mf24038/24038 - 3606 S Cockrell Hill Road Senior Living Application - FINAL.xlsx</v>
          </cell>
          <cell r="D15" t="str">
            <v>no</v>
          </cell>
          <cell r="E15" t="str">
            <v>yes</v>
          </cell>
          <cell r="F15" t="str">
            <v>yes</v>
          </cell>
          <cell r="G15" t="str">
            <v>no</v>
          </cell>
          <cell r="H15" t="str">
            <v>tthomas@palladiumusa.com</v>
          </cell>
          <cell r="I15" t="str">
            <v>Taylor Thomas</v>
          </cell>
          <cell r="J15">
            <v>0</v>
          </cell>
          <cell r="K15" t="str">
            <v>469-621-3600</v>
          </cell>
          <cell r="L15" t="str">
            <v>yes</v>
          </cell>
          <cell r="M15" t="str">
            <v>no</v>
          </cell>
          <cell r="N15" t="str">
            <v>yes</v>
          </cell>
          <cell r="O15">
            <v>0</v>
          </cell>
          <cell r="P15">
            <v>68</v>
          </cell>
          <cell r="Q15">
            <v>52</v>
          </cell>
          <cell r="R15">
            <v>0</v>
          </cell>
          <cell r="S15">
            <v>0</v>
          </cell>
          <cell r="T15">
            <v>0</v>
          </cell>
          <cell r="U15">
            <v>0</v>
          </cell>
          <cell r="V15" t="str">
            <v>Scott Johnson</v>
          </cell>
          <cell r="W15" t="str">
            <v>Jonathan Hake</v>
          </cell>
          <cell r="X15" t="str">
            <v>sjohnson@palladiumusa.com</v>
          </cell>
          <cell r="Y15" t="str">
            <v>jhake@crossengineering.biz</v>
          </cell>
          <cell r="Z15" t="str">
            <v>Catalyst Builders</v>
          </cell>
          <cell r="AA15" t="str">
            <v>Cross Engineering Consultants, Inc.</v>
          </cell>
          <cell r="AB15">
            <v>0</v>
          </cell>
          <cell r="AC15">
            <v>0</v>
          </cell>
          <cell r="AD15">
            <v>0</v>
          </cell>
          <cell r="AE15">
            <v>0</v>
          </cell>
          <cell r="AF15">
            <v>0</v>
          </cell>
          <cell r="AG15">
            <v>0</v>
          </cell>
          <cell r="AH15" t="str">
            <v>Larry Counce II</v>
          </cell>
          <cell r="AI15" t="str">
            <v>larry@tbsg.com</v>
          </cell>
          <cell r="AJ15" t="str">
            <v>Brownstone Construction, Ltd.</v>
          </cell>
          <cell r="AK15">
            <v>0</v>
          </cell>
          <cell r="AL15">
            <v>0</v>
          </cell>
          <cell r="AM15">
            <v>0</v>
          </cell>
          <cell r="AN15">
            <v>0</v>
          </cell>
          <cell r="AO15">
            <v>0</v>
          </cell>
          <cell r="AP15">
            <v>0</v>
          </cell>
          <cell r="AQ15" t="str">
            <v>no</v>
          </cell>
          <cell r="AR15" t="str">
            <v>no</v>
          </cell>
          <cell r="AS15" t="str">
            <v>no</v>
          </cell>
          <cell r="AT15">
            <v>2000000</v>
          </cell>
          <cell r="AU15">
            <v>0</v>
          </cell>
          <cell r="AV15">
            <v>0</v>
          </cell>
          <cell r="AW15" t="str">
            <v>Choose a Dropdown</v>
          </cell>
          <cell r="AX15" t="str">
            <v>HOME-ARP Nonprofit Operating Cost and/or Capacity Building Assistance</v>
          </cell>
          <cell r="AY15">
            <v>0</v>
          </cell>
          <cell r="AZ15">
            <v>0</v>
          </cell>
          <cell r="BA15">
            <v>0</v>
          </cell>
          <cell r="BB15" t="str">
            <v>Larry Counce II</v>
          </cell>
          <cell r="BC15" t="str">
            <v>larry@tbsg.com</v>
          </cell>
          <cell r="BD15" t="str">
            <v>Brownstone Construction, Ltd.</v>
          </cell>
          <cell r="BE15">
            <v>0</v>
          </cell>
          <cell r="BF15">
            <v>0</v>
          </cell>
          <cell r="BG15" t="str">
            <v>Darrell G Jack</v>
          </cell>
          <cell r="BH15" t="str">
            <v>djack@stic.net</v>
          </cell>
          <cell r="BI15" t="str">
            <v>Apartment MarketData, LLC</v>
          </cell>
          <cell r="BJ15">
            <v>0</v>
          </cell>
          <cell r="BK15" t="str">
            <v>Choose a Dropdown</v>
          </cell>
          <cell r="BL15">
            <v>0</v>
          </cell>
          <cell r="BM15">
            <v>0</v>
          </cell>
          <cell r="BN15">
            <v>0</v>
          </cell>
          <cell r="BO15">
            <v>0</v>
          </cell>
          <cell r="BP15">
            <v>0</v>
          </cell>
          <cell r="BQ15">
            <v>0</v>
          </cell>
          <cell r="BR15">
            <v>0</v>
          </cell>
          <cell r="BS15" t="str">
            <v>Fred D'Lizarraga</v>
          </cell>
          <cell r="BT15" t="str">
            <v>fredd@palladiumusa.com</v>
          </cell>
          <cell r="BU15" t="str">
            <v>Palladium Management</v>
          </cell>
          <cell r="BV15">
            <v>9727744436</v>
          </cell>
          <cell r="BW15" t="str">
            <v>If applicable</v>
          </cell>
          <cell r="BX15" t="str">
            <v>No</v>
          </cell>
          <cell r="BY15" t="str">
            <v>no</v>
          </cell>
          <cell r="BZ15">
            <v>0</v>
          </cell>
          <cell r="CA15">
            <v>0</v>
          </cell>
          <cell r="CB15">
            <v>0</v>
          </cell>
          <cell r="CC15" t="str">
            <v>TBD</v>
          </cell>
          <cell r="CD15">
            <v>0</v>
          </cell>
          <cell r="CE15">
            <v>0</v>
          </cell>
          <cell r="CF15" t="str">
            <v>TBD</v>
          </cell>
          <cell r="CG15">
            <v>88</v>
          </cell>
          <cell r="CH15">
            <v>0</v>
          </cell>
          <cell r="CI15">
            <v>18</v>
          </cell>
          <cell r="CJ15">
            <v>0</v>
          </cell>
          <cell r="CK15">
            <v>36</v>
          </cell>
          <cell r="CL15">
            <v>25</v>
          </cell>
          <cell r="CM15">
            <v>3</v>
          </cell>
          <cell r="CN15">
            <v>6</v>
          </cell>
          <cell r="CO15">
            <v>0</v>
          </cell>
          <cell r="CP15">
            <v>32</v>
          </cell>
          <cell r="CQ15">
            <v>32</v>
          </cell>
          <cell r="CR15">
            <v>0</v>
          </cell>
          <cell r="CS15" t="str">
            <v>Greg Wasiak</v>
          </cell>
          <cell r="CT15" t="str">
            <v>gwasik@doz.net</v>
          </cell>
          <cell r="CU15" t="str">
            <v>Dauby O'Connor and Zaleski, LLC</v>
          </cell>
          <cell r="CV15" t="str">
            <v>13455 Noel Road, Suite 400</v>
          </cell>
          <cell r="CW15" t="str">
            <v>Dallas</v>
          </cell>
          <cell r="CX15" t="str">
            <v>Thomas E. Huth</v>
          </cell>
          <cell r="CY15" t="str">
            <v>tom@palladiumusa.com</v>
          </cell>
          <cell r="CZ15">
            <v>0</v>
          </cell>
          <cell r="DA15" t="str">
            <v>972-774-4400</v>
          </cell>
          <cell r="DB15" t="str">
            <v>TX</v>
          </cell>
          <cell r="DC15">
            <v>75240</v>
          </cell>
          <cell r="DD15" t="str">
            <v>3606 S Cockrell Hill Rd, Ltd.</v>
          </cell>
          <cell r="DE15">
            <v>0</v>
          </cell>
          <cell r="DF15">
            <v>0</v>
          </cell>
          <cell r="DH15" t="str">
            <v>Brian Rumsey</v>
          </cell>
          <cell r="DI15" t="str">
            <v>brumsey@crossarchitects.com</v>
          </cell>
          <cell r="DJ15" t="str">
            <v>Cross Architects, PLLC</v>
          </cell>
          <cell r="DK15" t="str">
            <v>John Shackleford</v>
          </cell>
          <cell r="DL15" t="str">
            <v>jshack@shacklaw.net</v>
          </cell>
          <cell r="DM15" t="str">
            <v>Shackelford, Bowen, McKinley and Norton</v>
          </cell>
          <cell r="DN15" t="str">
            <v>yes</v>
          </cell>
          <cell r="DO15">
            <v>0</v>
          </cell>
          <cell r="DQ15">
            <v>0</v>
          </cell>
          <cell r="DR15">
            <v>0</v>
          </cell>
          <cell r="DS15">
            <v>48113010807</v>
          </cell>
          <cell r="DT15" t="str">
            <v>no</v>
          </cell>
          <cell r="DU15">
            <v>11</v>
          </cell>
          <cell r="DV15" t="str">
            <v>yes</v>
          </cell>
          <cell r="DW15" t="str">
            <v>Shared Housing Center, Inc.</v>
          </cell>
          <cell r="DX15" t="str">
            <v>REACH</v>
          </cell>
          <cell r="DY15" t="str">
            <v>Metrocare</v>
          </cell>
          <cell r="DZ15" t="str">
            <v>North Texas Fair Housing Center</v>
          </cell>
          <cell r="EA15">
            <v>0</v>
          </cell>
          <cell r="EB15">
            <v>0</v>
          </cell>
          <cell r="EC15" t="str">
            <v>New Construction</v>
          </cell>
          <cell r="ED15">
            <v>0</v>
          </cell>
          <cell r="EE15" t="str">
            <v>16000 North Dallas Parkway, Suite 350 c/o Michael Saks</v>
          </cell>
          <cell r="EF15" t="str">
            <v>Dallas</v>
          </cell>
          <cell r="EG15" t="str">
            <v>Cody J. Hunt</v>
          </cell>
          <cell r="EH15" t="str">
            <v>chunt@rivaswitzerland.com</v>
          </cell>
          <cell r="EI15" t="str">
            <v>chunt@rivaswitzerland.com</v>
          </cell>
          <cell r="EJ15" t="str">
            <v>Cody J. Hunt</v>
          </cell>
          <cell r="EK15" t="str">
            <v>Riva Switzerland, Inc.</v>
          </cell>
          <cell r="EL15">
            <v>0</v>
          </cell>
          <cell r="EM15">
            <v>7652748885</v>
          </cell>
          <cell r="EN15" t="str">
            <v>TX</v>
          </cell>
          <cell r="EO15">
            <v>75248</v>
          </cell>
          <cell r="EP15">
            <v>194.8083876350922</v>
          </cell>
          <cell r="EQ15">
            <v>194.8083876350922</v>
          </cell>
          <cell r="ER15">
            <v>141.98605371900831</v>
          </cell>
          <cell r="ES15" t="str">
            <v>3606 and 3626 S Cockrell Hill Road</v>
          </cell>
          <cell r="ET15" t="str">
            <v>Dallas</v>
          </cell>
          <cell r="EU15" t="str">
            <v>Dallas</v>
          </cell>
          <cell r="EV15" t="str">
            <v>3606 S Cockrell Hill Road Senior Living</v>
          </cell>
          <cell r="EW15">
            <v>75236</v>
          </cell>
          <cell r="EX15" t="str">
            <v>Thomas E. Huth</v>
          </cell>
          <cell r="EY15" t="str">
            <v>tom@palladiumusa.com</v>
          </cell>
          <cell r="EZ15" t="str">
            <v>3606 S Cockrell Hill Rd Development, LLC</v>
          </cell>
          <cell r="FA15" t="str">
            <v>no</v>
          </cell>
          <cell r="FB15" t="str">
            <v>no</v>
          </cell>
          <cell r="FC15">
            <v>53</v>
          </cell>
          <cell r="FD15">
            <v>0</v>
          </cell>
          <cell r="FE15" t="str">
            <v>Jonathan Hake</v>
          </cell>
          <cell r="FF15" t="str">
            <v>jhake@crossengineering.biz</v>
          </cell>
          <cell r="FG15" t="str">
            <v>Cross Engineering Consultants, Inc.</v>
          </cell>
          <cell r="FH15" t="str">
            <v>Yes</v>
          </cell>
          <cell r="FI15" t="str">
            <v>no</v>
          </cell>
          <cell r="FJ15">
            <v>194</v>
          </cell>
          <cell r="FK15">
            <v>1.3</v>
          </cell>
          <cell r="FL15">
            <v>41389</v>
          </cell>
          <cell r="FM15">
            <v>32.699750000000002</v>
          </cell>
          <cell r="FN15" t="str">
            <v>yes</v>
          </cell>
          <cell r="FO15">
            <v>-96.890277999999995</v>
          </cell>
          <cell r="FP15" t="str">
            <v>yes</v>
          </cell>
          <cell r="FQ15" t="str">
            <v>no</v>
          </cell>
          <cell r="FR15" t="str">
            <v>no</v>
          </cell>
          <cell r="FS15" t="str">
            <v>no</v>
          </cell>
          <cell r="FT15" t="str">
            <v>yes</v>
          </cell>
          <cell r="FU15">
            <v>0</v>
          </cell>
          <cell r="FV15">
            <v>0</v>
          </cell>
          <cell r="FW15">
            <v>0</v>
          </cell>
          <cell r="FX15" t="str">
            <v>X</v>
          </cell>
          <cell r="FY15">
            <v>0</v>
          </cell>
          <cell r="FZ15">
            <v>0</v>
          </cell>
          <cell r="GA15" t="str">
            <v>3606 S Cockrell Hill Rd, Ltd.</v>
          </cell>
          <cell r="GB15" t="str">
            <v>3606 S Cockrell Hill Rd GP, LLC</v>
          </cell>
          <cell r="GC15" t="str">
            <v>3606 S Cockrell Hill Rd GP MGR, Inc.</v>
          </cell>
          <cell r="GD15" t="str">
            <v>Palladium USA, Inc.</v>
          </cell>
          <cell r="GE15" t="str">
            <v>Palladium Italia S.r.l.</v>
          </cell>
          <cell r="GF15" t="str">
            <v>Limited Partnership</v>
          </cell>
          <cell r="GG15" t="str">
            <v>Limited Liability Company</v>
          </cell>
          <cell r="GH15" t="str">
            <v>Corporation</v>
          </cell>
          <cell r="GI15" t="str">
            <v>Corporation</v>
          </cell>
          <cell r="GJ15">
            <v>0</v>
          </cell>
          <cell r="GK15" t="str">
            <v>David Payne</v>
          </cell>
          <cell r="GL15" t="str">
            <v>david.payne@regions.com</v>
          </cell>
          <cell r="GM15" t="str">
            <v>Regions Bank</v>
          </cell>
          <cell r="GN15">
            <v>35.5</v>
          </cell>
          <cell r="GO15" t="str">
            <v>4q</v>
          </cell>
          <cell r="GP15">
            <v>1</v>
          </cell>
          <cell r="GQ15">
            <v>3</v>
          </cell>
          <cell r="GR15">
            <v>0</v>
          </cell>
          <cell r="GS15">
            <v>0</v>
          </cell>
          <cell r="GT15" t="str">
            <v>Urban</v>
          </cell>
          <cell r="GU15">
            <v>0</v>
          </cell>
          <cell r="GV15">
            <v>6</v>
          </cell>
          <cell r="GW15">
            <v>9</v>
          </cell>
          <cell r="GX15">
            <v>2</v>
          </cell>
          <cell r="GY15">
            <v>2</v>
          </cell>
          <cell r="GZ15">
            <v>15</v>
          </cell>
          <cell r="HA15">
            <v>11</v>
          </cell>
          <cell r="HB15">
            <v>11</v>
          </cell>
          <cell r="HC15">
            <v>0</v>
          </cell>
          <cell r="HD15">
            <v>5</v>
          </cell>
          <cell r="HE15">
            <v>3</v>
          </cell>
          <cell r="HF15">
            <v>4</v>
          </cell>
          <cell r="HG15">
            <v>1</v>
          </cell>
          <cell r="HH15">
            <v>10</v>
          </cell>
          <cell r="HI15">
            <v>26</v>
          </cell>
          <cell r="HJ15">
            <v>12</v>
          </cell>
          <cell r="HK15">
            <v>6</v>
          </cell>
          <cell r="HL15">
            <v>3</v>
          </cell>
          <cell r="HM15">
            <v>4</v>
          </cell>
          <cell r="HN15">
            <v>0</v>
          </cell>
          <cell r="HO15">
            <v>1</v>
          </cell>
          <cell r="HP15">
            <v>1</v>
          </cell>
          <cell r="HQ15">
            <v>0</v>
          </cell>
          <cell r="HR15">
            <v>19</v>
          </cell>
          <cell r="HS15">
            <v>0</v>
          </cell>
          <cell r="HT15" t="str">
            <v>no</v>
          </cell>
          <cell r="HU15" t="str">
            <v>no</v>
          </cell>
          <cell r="HV15" t="str">
            <v>no</v>
          </cell>
          <cell r="HW15" t="str">
            <v>yes</v>
          </cell>
          <cell r="HX15" t="str">
            <v>yes</v>
          </cell>
          <cell r="HY15" t="str">
            <v>yes</v>
          </cell>
          <cell r="HZ15" t="str">
            <v>North Texas Fair Housing Center</v>
          </cell>
          <cell r="IA15">
            <v>0</v>
          </cell>
          <cell r="IB15">
            <v>0</v>
          </cell>
          <cell r="IC15" t="str">
            <v>David Payne</v>
          </cell>
          <cell r="ID15" t="str">
            <v>david.payne@regions.com</v>
          </cell>
          <cell r="IE15" t="str">
            <v>Regions Bank</v>
          </cell>
          <cell r="IF15" t="str">
            <v>Elderly</v>
          </cell>
          <cell r="IG15">
            <v>0</v>
          </cell>
          <cell r="IH15">
            <v>49</v>
          </cell>
          <cell r="II15">
            <v>88</v>
          </cell>
          <cell r="IJ15">
            <v>100672</v>
          </cell>
          <cell r="IK15">
            <v>132</v>
          </cell>
          <cell r="IL15">
            <v>120</v>
          </cell>
          <cell r="IM15" t="str">
            <v>no</v>
          </cell>
          <cell r="IN15" t="str">
            <v>no</v>
          </cell>
          <cell r="IO15" t="str">
            <v>no</v>
          </cell>
          <cell r="IP15">
            <v>0</v>
          </cell>
          <cell r="IQ15">
            <v>0</v>
          </cell>
          <cell r="IR15">
            <v>0</v>
          </cell>
          <cell r="IS15" t="str">
            <v>no</v>
          </cell>
        </row>
        <row r="16">
          <cell r="A16">
            <v>24040</v>
          </cell>
          <cell r="B16" t="str">
            <v>2024-02-29 17:21:20</v>
          </cell>
          <cell r="C16" t="str">
            <v>Q:/http-files/mf/2024-HTC/mf24040/24040 - 8000 Walton Irving Living Application - FINAL.xlsx</v>
          </cell>
          <cell r="D16" t="str">
            <v>no</v>
          </cell>
          <cell r="E16" t="str">
            <v>yes</v>
          </cell>
          <cell r="F16" t="str">
            <v>yes</v>
          </cell>
          <cell r="G16" t="str">
            <v>no</v>
          </cell>
          <cell r="H16" t="str">
            <v>tthomas@palladiumusa.com</v>
          </cell>
          <cell r="I16" t="str">
            <v>Taylor Thomas</v>
          </cell>
          <cell r="J16" t="str">
            <v>512-788-3851</v>
          </cell>
          <cell r="K16" t="str">
            <v>469-621-3600</v>
          </cell>
          <cell r="L16" t="str">
            <v>yes</v>
          </cell>
          <cell r="M16" t="str">
            <v>no</v>
          </cell>
          <cell r="N16" t="str">
            <v>yes</v>
          </cell>
          <cell r="O16">
            <v>0</v>
          </cell>
          <cell r="P16">
            <v>27</v>
          </cell>
          <cell r="Q16">
            <v>45</v>
          </cell>
          <cell r="R16">
            <v>18</v>
          </cell>
          <cell r="S16">
            <v>0</v>
          </cell>
          <cell r="T16">
            <v>0</v>
          </cell>
          <cell r="U16">
            <v>0</v>
          </cell>
          <cell r="V16" t="str">
            <v>Scott Johnson</v>
          </cell>
          <cell r="W16" t="str">
            <v>Jonathan Hake</v>
          </cell>
          <cell r="X16" t="str">
            <v>sjohnson@palladiumusa.com</v>
          </cell>
          <cell r="Y16" t="str">
            <v>jhake@crossengineering.biz</v>
          </cell>
          <cell r="Z16" t="str">
            <v>Catalyst Builders</v>
          </cell>
          <cell r="AA16" t="str">
            <v>Cross Engineering Consultants, Inc.</v>
          </cell>
          <cell r="AB16">
            <v>0</v>
          </cell>
          <cell r="AC16">
            <v>0</v>
          </cell>
          <cell r="AD16">
            <v>0</v>
          </cell>
          <cell r="AE16">
            <v>0</v>
          </cell>
          <cell r="AF16">
            <v>0</v>
          </cell>
          <cell r="AG16">
            <v>0</v>
          </cell>
          <cell r="AH16" t="str">
            <v>Larry Counce II</v>
          </cell>
          <cell r="AI16" t="str">
            <v>larry@tbsg.com</v>
          </cell>
          <cell r="AJ16" t="str">
            <v>Brownstone Construction, Ltd.</v>
          </cell>
          <cell r="AK16">
            <v>0</v>
          </cell>
          <cell r="AL16">
            <v>0</v>
          </cell>
          <cell r="AM16">
            <v>0</v>
          </cell>
          <cell r="AN16">
            <v>0</v>
          </cell>
          <cell r="AO16">
            <v>0</v>
          </cell>
          <cell r="AP16">
            <v>0</v>
          </cell>
          <cell r="AQ16" t="str">
            <v>no</v>
          </cell>
          <cell r="AR16" t="str">
            <v>no</v>
          </cell>
          <cell r="AS16" t="str">
            <v>no</v>
          </cell>
          <cell r="AT16">
            <v>2000000</v>
          </cell>
          <cell r="AU16">
            <v>0</v>
          </cell>
          <cell r="AV16">
            <v>0</v>
          </cell>
          <cell r="AW16" t="str">
            <v>Choose a Dropdown</v>
          </cell>
          <cell r="AX16" t="str">
            <v>HOME-ARP Nonprofit Operating Cost and/or Capacity Building Assistance</v>
          </cell>
          <cell r="AY16">
            <v>0</v>
          </cell>
          <cell r="AZ16">
            <v>0</v>
          </cell>
          <cell r="BA16">
            <v>0</v>
          </cell>
          <cell r="BB16" t="str">
            <v>Larry Counce II</v>
          </cell>
          <cell r="BC16" t="str">
            <v>larry@tbsg.com</v>
          </cell>
          <cell r="BD16" t="str">
            <v>Brownstone Construction, Ltd.</v>
          </cell>
          <cell r="BE16">
            <v>0</v>
          </cell>
          <cell r="BF16">
            <v>0</v>
          </cell>
          <cell r="BG16" t="str">
            <v>Darrell G Jack</v>
          </cell>
          <cell r="BH16" t="str">
            <v>djack@stic.net</v>
          </cell>
          <cell r="BI16" t="str">
            <v>Apartment MarketData, LLC</v>
          </cell>
          <cell r="BJ16">
            <v>0</v>
          </cell>
          <cell r="BK16" t="str">
            <v>Choose a Dropdown</v>
          </cell>
          <cell r="BL16">
            <v>0</v>
          </cell>
          <cell r="BM16">
            <v>0</v>
          </cell>
          <cell r="BN16">
            <v>0</v>
          </cell>
          <cell r="BO16">
            <v>0</v>
          </cell>
          <cell r="BP16">
            <v>0</v>
          </cell>
          <cell r="BQ16">
            <v>0</v>
          </cell>
          <cell r="BR16">
            <v>0</v>
          </cell>
          <cell r="BS16" t="str">
            <v>Fred D'Lizarraga</v>
          </cell>
          <cell r="BT16" t="str">
            <v>fredd@palladiumusa.com</v>
          </cell>
          <cell r="BU16" t="str">
            <v>Palladium Management</v>
          </cell>
          <cell r="BV16">
            <v>9727744436</v>
          </cell>
          <cell r="BW16">
            <v>23006</v>
          </cell>
          <cell r="BX16" t="str">
            <v>No</v>
          </cell>
          <cell r="BY16" t="str">
            <v>no</v>
          </cell>
          <cell r="BZ16">
            <v>0</v>
          </cell>
          <cell r="CA16">
            <v>0</v>
          </cell>
          <cell r="CB16">
            <v>0</v>
          </cell>
          <cell r="CC16" t="str">
            <v>TBD</v>
          </cell>
          <cell r="CD16">
            <v>0</v>
          </cell>
          <cell r="CE16">
            <v>0</v>
          </cell>
          <cell r="CF16" t="str">
            <v>TBD</v>
          </cell>
          <cell r="CG16">
            <v>88</v>
          </cell>
          <cell r="CH16">
            <v>0</v>
          </cell>
          <cell r="CI16">
            <v>9</v>
          </cell>
          <cell r="CJ16">
            <v>0</v>
          </cell>
          <cell r="CK16">
            <v>36</v>
          </cell>
          <cell r="CL16">
            <v>36</v>
          </cell>
          <cell r="CM16">
            <v>4</v>
          </cell>
          <cell r="CN16">
            <v>3</v>
          </cell>
          <cell r="CO16">
            <v>0</v>
          </cell>
          <cell r="CP16">
            <v>2</v>
          </cell>
          <cell r="CQ16">
            <v>2</v>
          </cell>
          <cell r="CR16">
            <v>0</v>
          </cell>
          <cell r="CS16" t="str">
            <v>Greg Wasiak</v>
          </cell>
          <cell r="CT16" t="str">
            <v>gwasik@doz.net</v>
          </cell>
          <cell r="CU16" t="str">
            <v>Dauby O'Connor and Zaleski, LLC</v>
          </cell>
          <cell r="CV16" t="str">
            <v>13455 Noel Rd Suite 400</v>
          </cell>
          <cell r="CW16" t="str">
            <v>Dallas</v>
          </cell>
          <cell r="CX16" t="str">
            <v>Thomas E. Huth</v>
          </cell>
          <cell r="CY16" t="str">
            <v>tom@palladiumusa.com</v>
          </cell>
          <cell r="CZ16">
            <v>0</v>
          </cell>
          <cell r="DA16" t="str">
            <v>972-774-4400</v>
          </cell>
          <cell r="DB16" t="str">
            <v>TX</v>
          </cell>
          <cell r="DC16">
            <v>75240</v>
          </cell>
          <cell r="DD16" t="str">
            <v>8000 Walton Irving Living, Ltd.</v>
          </cell>
          <cell r="DE16">
            <v>0</v>
          </cell>
          <cell r="DF16">
            <v>0</v>
          </cell>
          <cell r="DH16" t="str">
            <v>Kelly Butts</v>
          </cell>
          <cell r="DI16" t="str">
            <v>kelly@arriveag.com</v>
          </cell>
          <cell r="DJ16" t="str">
            <v>Arrive Architecture Group</v>
          </cell>
          <cell r="DK16" t="str">
            <v>John Shackleford</v>
          </cell>
          <cell r="DL16" t="str">
            <v>jshack@shacklaw.net</v>
          </cell>
          <cell r="DM16" t="str">
            <v>Shackelford, Bowen, McKinley and Norton</v>
          </cell>
          <cell r="DN16" t="str">
            <v>yes</v>
          </cell>
          <cell r="DO16">
            <v>0</v>
          </cell>
          <cell r="DQ16">
            <v>0</v>
          </cell>
          <cell r="DR16">
            <v>0</v>
          </cell>
          <cell r="DS16">
            <v>48113014150</v>
          </cell>
          <cell r="DT16" t="str">
            <v>no</v>
          </cell>
          <cell r="DU16">
            <v>10</v>
          </cell>
          <cell r="DV16" t="str">
            <v>yes</v>
          </cell>
          <cell r="DW16" t="str">
            <v>Shared Housing Center, Inc.</v>
          </cell>
          <cell r="DX16" t="str">
            <v>Metrocare Services</v>
          </cell>
          <cell r="DY16" t="str">
            <v>North Texas Fair Housing Center</v>
          </cell>
          <cell r="DZ16" t="str">
            <v>REACH</v>
          </cell>
          <cell r="EA16">
            <v>0</v>
          </cell>
          <cell r="EB16">
            <v>0</v>
          </cell>
          <cell r="EC16" t="str">
            <v>New Construction</v>
          </cell>
          <cell r="ED16">
            <v>0</v>
          </cell>
          <cell r="EE16">
            <v>0</v>
          </cell>
          <cell r="EF16">
            <v>0</v>
          </cell>
          <cell r="EG16">
            <v>0</v>
          </cell>
          <cell r="EH16">
            <v>0</v>
          </cell>
          <cell r="EI16">
            <v>0</v>
          </cell>
          <cell r="EJ16" t="str">
            <v/>
          </cell>
          <cell r="EK16">
            <v>0</v>
          </cell>
          <cell r="EL16">
            <v>0</v>
          </cell>
          <cell r="EM16">
            <v>0</v>
          </cell>
          <cell r="EN16">
            <v>0</v>
          </cell>
          <cell r="EO16">
            <v>0</v>
          </cell>
          <cell r="EP16">
            <v>173.5609470229723</v>
          </cell>
          <cell r="EQ16">
            <v>173.5609470229723</v>
          </cell>
          <cell r="ER16">
            <v>126.9401429910924</v>
          </cell>
          <cell r="ES16" t="str">
            <v>8000 Walton Boulevard</v>
          </cell>
          <cell r="ET16" t="str">
            <v>Irving</v>
          </cell>
          <cell r="EU16" t="str">
            <v>Dallas</v>
          </cell>
          <cell r="EV16" t="str">
            <v>8000 Walton Irving Living</v>
          </cell>
          <cell r="EW16">
            <v>75063</v>
          </cell>
          <cell r="EX16" t="str">
            <v>Thomas E. Huth</v>
          </cell>
          <cell r="EY16" t="str">
            <v>tom@palladiumusa.com</v>
          </cell>
          <cell r="EZ16" t="str">
            <v>8000 Walton Irving Living Development, LLC</v>
          </cell>
          <cell r="FA16" t="str">
            <v>no</v>
          </cell>
          <cell r="FB16" t="str">
            <v>no</v>
          </cell>
          <cell r="FC16">
            <v>53</v>
          </cell>
          <cell r="FD16">
            <v>0</v>
          </cell>
          <cell r="FE16" t="str">
            <v>Jonathan Hake</v>
          </cell>
          <cell r="FF16" t="str">
            <v>jhake@crossengineering.biz</v>
          </cell>
          <cell r="FG16" t="str">
            <v>Cross Engineering Consultants, Inc.</v>
          </cell>
          <cell r="FH16" t="str">
            <v>Yes</v>
          </cell>
          <cell r="FI16" t="str">
            <v>no</v>
          </cell>
          <cell r="FJ16">
            <v>157</v>
          </cell>
          <cell r="FK16">
            <v>1.3</v>
          </cell>
          <cell r="FL16">
            <v>141932</v>
          </cell>
          <cell r="FM16">
            <v>32.922027999999997</v>
          </cell>
          <cell r="FN16" t="str">
            <v>no</v>
          </cell>
          <cell r="FO16">
            <v>-96.966750000000005</v>
          </cell>
          <cell r="FP16" t="str">
            <v>yes</v>
          </cell>
          <cell r="FQ16" t="str">
            <v>no</v>
          </cell>
          <cell r="FR16" t="str">
            <v>no</v>
          </cell>
          <cell r="FS16" t="str">
            <v>no</v>
          </cell>
          <cell r="FT16" t="str">
            <v>yes</v>
          </cell>
          <cell r="FU16">
            <v>0</v>
          </cell>
          <cell r="FV16">
            <v>0</v>
          </cell>
          <cell r="FW16">
            <v>0</v>
          </cell>
          <cell r="FX16" t="str">
            <v>X</v>
          </cell>
          <cell r="FY16">
            <v>0</v>
          </cell>
          <cell r="FZ16">
            <v>0</v>
          </cell>
          <cell r="GA16" t="str">
            <v>8000 Walton Irving Living, Ltd.</v>
          </cell>
          <cell r="GB16" t="str">
            <v>8000 Walton Irving Living GP, LLC</v>
          </cell>
          <cell r="GC16" t="str">
            <v>8000 Walton Irving Living GP Mgr, Inc.</v>
          </cell>
          <cell r="GD16" t="str">
            <v>Palladium USA, Inc.</v>
          </cell>
          <cell r="GE16" t="str">
            <v>Palladium Italia S.r.l.</v>
          </cell>
          <cell r="GF16" t="str">
            <v>Limited Partnership</v>
          </cell>
          <cell r="GG16" t="str">
            <v>Limited Liability Company</v>
          </cell>
          <cell r="GH16" t="str">
            <v>Corporation</v>
          </cell>
          <cell r="GI16" t="str">
            <v>Corporation</v>
          </cell>
          <cell r="GJ16">
            <v>0</v>
          </cell>
          <cell r="GK16" t="str">
            <v>David Payne</v>
          </cell>
          <cell r="GL16" t="str">
            <v>david.payne@regions.com</v>
          </cell>
          <cell r="GM16" t="str">
            <v>Regions Bank</v>
          </cell>
          <cell r="GN16">
            <v>1.6</v>
          </cell>
          <cell r="GO16" t="str">
            <v>1q</v>
          </cell>
          <cell r="GP16">
            <v>1</v>
          </cell>
          <cell r="GQ16">
            <v>3</v>
          </cell>
          <cell r="GR16">
            <v>0</v>
          </cell>
          <cell r="GS16">
            <v>0</v>
          </cell>
          <cell r="GT16" t="str">
            <v>Urban</v>
          </cell>
          <cell r="GU16">
            <v>0</v>
          </cell>
          <cell r="GV16">
            <v>6</v>
          </cell>
          <cell r="GW16">
            <v>9</v>
          </cell>
          <cell r="GX16">
            <v>2</v>
          </cell>
          <cell r="GY16">
            <v>2</v>
          </cell>
          <cell r="GZ16">
            <v>15</v>
          </cell>
          <cell r="HA16">
            <v>11</v>
          </cell>
          <cell r="HB16">
            <v>11</v>
          </cell>
          <cell r="HC16">
            <v>7</v>
          </cell>
          <cell r="HD16">
            <v>5</v>
          </cell>
          <cell r="HE16">
            <v>3</v>
          </cell>
          <cell r="HF16">
            <v>4</v>
          </cell>
          <cell r="HG16">
            <v>0</v>
          </cell>
          <cell r="HH16">
            <v>10</v>
          </cell>
          <cell r="HI16">
            <v>26</v>
          </cell>
          <cell r="HJ16">
            <v>12</v>
          </cell>
          <cell r="HK16">
            <v>6</v>
          </cell>
          <cell r="HL16">
            <v>3</v>
          </cell>
          <cell r="HM16">
            <v>4</v>
          </cell>
          <cell r="HN16">
            <v>0</v>
          </cell>
          <cell r="HO16">
            <v>1</v>
          </cell>
          <cell r="HP16">
            <v>1</v>
          </cell>
          <cell r="HQ16">
            <v>0</v>
          </cell>
          <cell r="HR16">
            <v>19</v>
          </cell>
          <cell r="HS16">
            <v>0</v>
          </cell>
          <cell r="HT16" t="str">
            <v>no</v>
          </cell>
          <cell r="HU16" t="str">
            <v>no</v>
          </cell>
          <cell r="HV16" t="str">
            <v>no</v>
          </cell>
          <cell r="HW16" t="str">
            <v>yes</v>
          </cell>
          <cell r="HX16" t="str">
            <v>yes</v>
          </cell>
          <cell r="HY16" t="str">
            <v>yes</v>
          </cell>
          <cell r="HZ16" t="str">
            <v>REACH</v>
          </cell>
          <cell r="IA16">
            <v>0</v>
          </cell>
          <cell r="IB16">
            <v>0</v>
          </cell>
          <cell r="IC16" t="str">
            <v>David Payne</v>
          </cell>
          <cell r="ID16" t="str">
            <v>david.payne@regions.com</v>
          </cell>
          <cell r="IE16" t="str">
            <v>Regions Bank</v>
          </cell>
          <cell r="IF16" t="str">
            <v>General</v>
          </cell>
          <cell r="IG16">
            <v>0</v>
          </cell>
          <cell r="IH16">
            <v>56</v>
          </cell>
          <cell r="II16">
            <v>88</v>
          </cell>
          <cell r="IJ16">
            <v>85320</v>
          </cell>
          <cell r="IK16">
            <v>138</v>
          </cell>
          <cell r="IL16">
            <v>90</v>
          </cell>
          <cell r="IM16" t="str">
            <v>no</v>
          </cell>
          <cell r="IN16" t="str">
            <v>no</v>
          </cell>
          <cell r="IO16" t="str">
            <v>no</v>
          </cell>
          <cell r="IP16">
            <v>0</v>
          </cell>
          <cell r="IQ16">
            <v>0</v>
          </cell>
          <cell r="IR16">
            <v>0</v>
          </cell>
          <cell r="IS16" t="str">
            <v>no</v>
          </cell>
        </row>
        <row r="17">
          <cell r="A17">
            <v>24042</v>
          </cell>
          <cell r="B17" t="str">
            <v>2024-02-29 19:42:39</v>
          </cell>
          <cell r="C17" t="str">
            <v>Q:/http-files/mf/2024-HTC/mf24042/24042 - 10112 Bissonnet Living Application FINAL.xlsx</v>
          </cell>
          <cell r="D17" t="str">
            <v>no</v>
          </cell>
          <cell r="E17" t="str">
            <v>yes</v>
          </cell>
          <cell r="F17" t="str">
            <v>yes</v>
          </cell>
          <cell r="G17" t="str">
            <v>no</v>
          </cell>
          <cell r="H17" t="str">
            <v>tthomas@palladiumusa.com</v>
          </cell>
          <cell r="I17" t="str">
            <v>Taylor Thomas</v>
          </cell>
          <cell r="J17">
            <v>0</v>
          </cell>
          <cell r="K17" t="str">
            <v>(469) 621-3600</v>
          </cell>
          <cell r="L17" t="str">
            <v>yes</v>
          </cell>
          <cell r="M17" t="str">
            <v>no</v>
          </cell>
          <cell r="N17" t="str">
            <v>yes</v>
          </cell>
          <cell r="O17">
            <v>0</v>
          </cell>
          <cell r="P17">
            <v>27</v>
          </cell>
          <cell r="Q17">
            <v>56</v>
          </cell>
          <cell r="R17">
            <v>38</v>
          </cell>
          <cell r="S17">
            <v>0</v>
          </cell>
          <cell r="T17">
            <v>0</v>
          </cell>
          <cell r="U17">
            <v>0</v>
          </cell>
          <cell r="V17" t="str">
            <v>Scott Johnson</v>
          </cell>
          <cell r="W17" t="str">
            <v>Sara Karouni, P.E.</v>
          </cell>
          <cell r="X17" t="str">
            <v>sjohnson@palladiumusa.com</v>
          </cell>
          <cell r="Y17" t="str">
            <v>skarouni@wga-llp.com</v>
          </cell>
          <cell r="Z17" t="str">
            <v>Catalyst Builders</v>
          </cell>
          <cell r="AA17" t="str">
            <v>WGA Consulting Engineers</v>
          </cell>
          <cell r="AB17">
            <v>0</v>
          </cell>
          <cell r="AC17">
            <v>0</v>
          </cell>
          <cell r="AD17">
            <v>0</v>
          </cell>
          <cell r="AE17">
            <v>0</v>
          </cell>
          <cell r="AF17">
            <v>0</v>
          </cell>
          <cell r="AG17">
            <v>0</v>
          </cell>
          <cell r="AH17" t="str">
            <v>Larry Counce II</v>
          </cell>
          <cell r="AI17" t="str">
            <v>larry@tbsg.com</v>
          </cell>
          <cell r="AJ17" t="str">
            <v>Brownstone Construction, Ltd.</v>
          </cell>
          <cell r="AK17">
            <v>0</v>
          </cell>
          <cell r="AL17">
            <v>0</v>
          </cell>
          <cell r="AM17">
            <v>0</v>
          </cell>
          <cell r="AN17">
            <v>0</v>
          </cell>
          <cell r="AO17">
            <v>0</v>
          </cell>
          <cell r="AP17">
            <v>0</v>
          </cell>
          <cell r="AQ17" t="str">
            <v>no</v>
          </cell>
          <cell r="AR17" t="str">
            <v>no</v>
          </cell>
          <cell r="AS17" t="str">
            <v>no</v>
          </cell>
          <cell r="AT17">
            <v>2000000</v>
          </cell>
          <cell r="AU17">
            <v>0</v>
          </cell>
          <cell r="AV17">
            <v>0</v>
          </cell>
          <cell r="AW17" t="str">
            <v>Choose a Dropdown</v>
          </cell>
          <cell r="AX17" t="str">
            <v>HOME-ARP Nonprofit Operating Cost and/or Capacity Building Assistance</v>
          </cell>
          <cell r="AY17">
            <v>0</v>
          </cell>
          <cell r="AZ17">
            <v>0</v>
          </cell>
          <cell r="BA17">
            <v>0</v>
          </cell>
          <cell r="BB17" t="str">
            <v>Larry Counce II</v>
          </cell>
          <cell r="BC17" t="str">
            <v>larry@tbsg.com</v>
          </cell>
          <cell r="BD17" t="str">
            <v>Brownstone Construction, Ltd.</v>
          </cell>
          <cell r="BE17">
            <v>0</v>
          </cell>
          <cell r="BF17">
            <v>0</v>
          </cell>
          <cell r="BG17" t="str">
            <v>Darrell G Jack</v>
          </cell>
          <cell r="BH17" t="str">
            <v>djack@stic.net</v>
          </cell>
          <cell r="BI17" t="str">
            <v>Apartment MarketData, LLC</v>
          </cell>
          <cell r="BJ17">
            <v>0</v>
          </cell>
          <cell r="BK17" t="str">
            <v>Choose a Dropdown</v>
          </cell>
          <cell r="BL17">
            <v>0</v>
          </cell>
          <cell r="BM17">
            <v>0</v>
          </cell>
          <cell r="BN17">
            <v>0</v>
          </cell>
          <cell r="BO17">
            <v>0</v>
          </cell>
          <cell r="BP17">
            <v>0</v>
          </cell>
          <cell r="BQ17">
            <v>0</v>
          </cell>
          <cell r="BR17">
            <v>0</v>
          </cell>
          <cell r="BS17" t="str">
            <v>Fred D'Lizarraga</v>
          </cell>
          <cell r="BT17" t="str">
            <v>fredd@palladiumusa.com</v>
          </cell>
          <cell r="BU17" t="str">
            <v>Palladium Management</v>
          </cell>
          <cell r="BV17">
            <v>9727744436</v>
          </cell>
          <cell r="BW17" t="str">
            <v>If applicable</v>
          </cell>
          <cell r="BX17" t="str">
            <v>Yes</v>
          </cell>
          <cell r="BY17" t="str">
            <v>no</v>
          </cell>
          <cell r="BZ17">
            <v>0</v>
          </cell>
          <cell r="CA17">
            <v>0</v>
          </cell>
          <cell r="CB17">
            <v>0</v>
          </cell>
          <cell r="CC17" t="str">
            <v>TBD</v>
          </cell>
          <cell r="CD17">
            <v>0</v>
          </cell>
          <cell r="CE17">
            <v>0</v>
          </cell>
          <cell r="CF17" t="str">
            <v>TBD</v>
          </cell>
          <cell r="CG17">
            <v>98</v>
          </cell>
          <cell r="CH17">
            <v>0</v>
          </cell>
          <cell r="CI17">
            <v>10</v>
          </cell>
          <cell r="CJ17">
            <v>0</v>
          </cell>
          <cell r="CK17">
            <v>40</v>
          </cell>
          <cell r="CL17">
            <v>38</v>
          </cell>
          <cell r="CM17">
            <v>9</v>
          </cell>
          <cell r="CN17">
            <v>1</v>
          </cell>
          <cell r="CO17">
            <v>0</v>
          </cell>
          <cell r="CP17">
            <v>23</v>
          </cell>
          <cell r="CQ17">
            <v>23</v>
          </cell>
          <cell r="CR17">
            <v>0</v>
          </cell>
          <cell r="CS17" t="str">
            <v>Greg Wasiak</v>
          </cell>
          <cell r="CT17" t="str">
            <v>gwasik@doz.net</v>
          </cell>
          <cell r="CU17" t="str">
            <v>Dauby O'Connor and Zaleski, LLC</v>
          </cell>
          <cell r="CV17" t="str">
            <v>16000 North Dallas Parkway, Suite 350 c/o Michael Saks</v>
          </cell>
          <cell r="CW17" t="str">
            <v>Dallas</v>
          </cell>
          <cell r="CX17" t="str">
            <v>Cody J. Hunt</v>
          </cell>
          <cell r="CY17" t="str">
            <v>chunt@rivaswitzerland.com</v>
          </cell>
          <cell r="CZ17">
            <v>0</v>
          </cell>
          <cell r="DA17" t="str">
            <v>(765) 274-8885</v>
          </cell>
          <cell r="DB17" t="str">
            <v>TX</v>
          </cell>
          <cell r="DC17">
            <v>75248</v>
          </cell>
          <cell r="DD17" t="str">
            <v>10112 Bissonnet, Ltd.</v>
          </cell>
          <cell r="DE17">
            <v>0</v>
          </cell>
          <cell r="DF17">
            <v>0</v>
          </cell>
          <cell r="DH17" t="str">
            <v>Eric Earnshaw</v>
          </cell>
          <cell r="DI17" t="str">
            <v>eearnshaw@hedk.com</v>
          </cell>
          <cell r="DJ17" t="str">
            <v>HEDK</v>
          </cell>
          <cell r="DK17" t="str">
            <v>John Shackleford</v>
          </cell>
          <cell r="DL17" t="str">
            <v>jshack@shacklaw.net</v>
          </cell>
          <cell r="DM17" t="str">
            <v>Shackelford, Bowen, McKinley and Norton</v>
          </cell>
          <cell r="DN17" t="str">
            <v>yes</v>
          </cell>
          <cell r="DO17">
            <v>0</v>
          </cell>
          <cell r="DQ17">
            <v>0</v>
          </cell>
          <cell r="DR17">
            <v>0</v>
          </cell>
          <cell r="DS17">
            <v>48201433507</v>
          </cell>
          <cell r="DT17" t="str">
            <v>no</v>
          </cell>
          <cell r="DU17">
            <v>11</v>
          </cell>
          <cell r="DV17" t="str">
            <v>yes</v>
          </cell>
          <cell r="DW17" t="str">
            <v>Goodwill Industries of Houston</v>
          </cell>
          <cell r="DX17" t="str">
            <v>RaiseUp Families</v>
          </cell>
          <cell r="DY17" t="str">
            <v>SEARCH Homeless Services</v>
          </cell>
          <cell r="DZ17" t="str">
            <v>The Coalition for Barrier Free Living, Inc.</v>
          </cell>
          <cell r="EA17">
            <v>0</v>
          </cell>
          <cell r="EB17">
            <v>0</v>
          </cell>
          <cell r="EC17" t="str">
            <v>New Construction</v>
          </cell>
          <cell r="ED17">
            <v>0</v>
          </cell>
          <cell r="EE17" t="str">
            <v>13455 Noel Road, Suite 400</v>
          </cell>
          <cell r="EF17" t="str">
            <v>Dallas</v>
          </cell>
          <cell r="EG17" t="str">
            <v>Thomas E. Huth</v>
          </cell>
          <cell r="EH17" t="str">
            <v>tom@palladiumusa.com</v>
          </cell>
          <cell r="EI17" t="str">
            <v>tom@palladiumusa.com</v>
          </cell>
          <cell r="EJ17" t="str">
            <v>Thomas E. Huth</v>
          </cell>
          <cell r="EK17" t="str">
            <v>Palladium USA International, Inc.</v>
          </cell>
          <cell r="EL17">
            <v>0</v>
          </cell>
          <cell r="EM17" t="str">
            <v>974-774-4400</v>
          </cell>
          <cell r="EN17" t="str">
            <v>TX</v>
          </cell>
          <cell r="EO17">
            <v>75240</v>
          </cell>
          <cell r="EP17">
            <v>168.97043785601539</v>
          </cell>
          <cell r="EQ17">
            <v>168.97043785601539</v>
          </cell>
          <cell r="ER17">
            <v>123.1415311234644</v>
          </cell>
          <cell r="ES17" t="str">
            <v>NEQ of Bissonnet Street and W Sam Houston Parkway S</v>
          </cell>
          <cell r="ET17" t="str">
            <v>Houston</v>
          </cell>
          <cell r="EU17" t="str">
            <v>Harris</v>
          </cell>
          <cell r="EV17" t="str">
            <v>10112 Bissonnet Living</v>
          </cell>
          <cell r="EW17">
            <v>77036</v>
          </cell>
          <cell r="EX17" t="str">
            <v>Cody J. Hunt</v>
          </cell>
          <cell r="EY17" t="str">
            <v>chunt@rivaswitzerland.com</v>
          </cell>
          <cell r="EZ17" t="str">
            <v>10112 Bissonnet Development, LLC</v>
          </cell>
          <cell r="FA17" t="str">
            <v>no</v>
          </cell>
          <cell r="FB17" t="str">
            <v>no</v>
          </cell>
          <cell r="FC17">
            <v>53</v>
          </cell>
          <cell r="FD17">
            <v>0</v>
          </cell>
          <cell r="FE17" t="str">
            <v>Sara Karouni, P.E.</v>
          </cell>
          <cell r="FF17" t="str">
            <v>skarouni@wga-llp.com</v>
          </cell>
          <cell r="FG17" t="str">
            <v>WGA Consulting Engineers</v>
          </cell>
          <cell r="FH17" t="str">
            <v>Yes</v>
          </cell>
          <cell r="FI17" t="str">
            <v>no</v>
          </cell>
          <cell r="FJ17">
            <v>205</v>
          </cell>
          <cell r="FK17">
            <v>1.3</v>
          </cell>
          <cell r="FL17">
            <v>25897</v>
          </cell>
          <cell r="FM17">
            <v>29.676082999999998</v>
          </cell>
          <cell r="FN17" t="str">
            <v>yes</v>
          </cell>
          <cell r="FO17">
            <v>-95.557417000000001</v>
          </cell>
          <cell r="FP17" t="str">
            <v>yes</v>
          </cell>
          <cell r="FQ17" t="str">
            <v>yes</v>
          </cell>
          <cell r="FR17" t="str">
            <v>no</v>
          </cell>
          <cell r="FS17" t="str">
            <v>no</v>
          </cell>
          <cell r="FT17" t="str">
            <v>yes</v>
          </cell>
          <cell r="FU17">
            <v>0</v>
          </cell>
          <cell r="FV17">
            <v>0</v>
          </cell>
          <cell r="FW17">
            <v>0</v>
          </cell>
          <cell r="FX17" t="str">
            <v>X</v>
          </cell>
          <cell r="FY17">
            <v>0</v>
          </cell>
          <cell r="FZ17">
            <v>0</v>
          </cell>
          <cell r="GA17" t="str">
            <v>10112 Bissonnet, Ltd.</v>
          </cell>
          <cell r="GB17" t="str">
            <v>10112 Bissonet GP, LLC</v>
          </cell>
          <cell r="GC17" t="str">
            <v>10112 Bissonnet GP MGR, Inc.</v>
          </cell>
          <cell r="GD17" t="str">
            <v>Riva Switzerland, Inc.</v>
          </cell>
          <cell r="GE17" t="str">
            <v>Promozioni Immobiliari Fibic, SA</v>
          </cell>
          <cell r="GF17" t="str">
            <v>Limited Partnership</v>
          </cell>
          <cell r="GG17" t="str">
            <v>Limited Liability Company</v>
          </cell>
          <cell r="GH17" t="str">
            <v>Corporation</v>
          </cell>
          <cell r="GI17" t="str">
            <v>Corporation</v>
          </cell>
          <cell r="GJ17">
            <v>0</v>
          </cell>
          <cell r="GK17" t="str">
            <v>David Payne</v>
          </cell>
          <cell r="GL17" t="str">
            <v>david.payne@regions.com</v>
          </cell>
          <cell r="GM17" t="str">
            <v>Regions Bank</v>
          </cell>
          <cell r="GN17">
            <v>33.799999999999997</v>
          </cell>
          <cell r="GO17" t="str">
            <v>4q</v>
          </cell>
          <cell r="GP17">
            <v>1</v>
          </cell>
          <cell r="GQ17">
            <v>6</v>
          </cell>
          <cell r="GR17">
            <v>0</v>
          </cell>
          <cell r="GS17">
            <v>0</v>
          </cell>
          <cell r="GT17" t="str">
            <v>Urban</v>
          </cell>
          <cell r="GU17">
            <v>0</v>
          </cell>
          <cell r="GV17">
            <v>6</v>
          </cell>
          <cell r="GW17">
            <v>9</v>
          </cell>
          <cell r="GX17">
            <v>2</v>
          </cell>
          <cell r="GY17">
            <v>2</v>
          </cell>
          <cell r="GZ17">
            <v>15</v>
          </cell>
          <cell r="HA17">
            <v>11</v>
          </cell>
          <cell r="HB17">
            <v>11</v>
          </cell>
          <cell r="HC17">
            <v>0</v>
          </cell>
          <cell r="HD17">
            <v>5</v>
          </cell>
          <cell r="HE17">
            <v>3</v>
          </cell>
          <cell r="HF17">
            <v>4</v>
          </cell>
          <cell r="HG17">
            <v>1</v>
          </cell>
          <cell r="HH17">
            <v>10</v>
          </cell>
          <cell r="HI17">
            <v>26</v>
          </cell>
          <cell r="HJ17">
            <v>12</v>
          </cell>
          <cell r="HK17">
            <v>6</v>
          </cell>
          <cell r="HL17">
            <v>3</v>
          </cell>
          <cell r="HM17">
            <v>4</v>
          </cell>
          <cell r="HN17">
            <v>0</v>
          </cell>
          <cell r="HO17">
            <v>1</v>
          </cell>
          <cell r="HP17">
            <v>1</v>
          </cell>
          <cell r="HQ17">
            <v>0</v>
          </cell>
          <cell r="HR17">
            <v>19</v>
          </cell>
          <cell r="HS17">
            <v>0</v>
          </cell>
          <cell r="HT17" t="str">
            <v>no</v>
          </cell>
          <cell r="HU17" t="str">
            <v>no</v>
          </cell>
          <cell r="HV17" t="str">
            <v>no</v>
          </cell>
          <cell r="HW17" t="str">
            <v>yes</v>
          </cell>
          <cell r="HX17" t="str">
            <v>yes</v>
          </cell>
          <cell r="HY17" t="str">
            <v>yes</v>
          </cell>
          <cell r="HZ17" t="str">
            <v>The Coalition for Barrier Free Living, Inc.</v>
          </cell>
          <cell r="IA17">
            <v>0</v>
          </cell>
          <cell r="IB17">
            <v>0</v>
          </cell>
          <cell r="IC17" t="str">
            <v>David Payne</v>
          </cell>
          <cell r="ID17" t="str">
            <v>david.payne@regions.com</v>
          </cell>
          <cell r="IE17" t="str">
            <v>Regions Bank</v>
          </cell>
          <cell r="IF17" t="str">
            <v>General</v>
          </cell>
          <cell r="IG17">
            <v>0</v>
          </cell>
          <cell r="IH17">
            <v>49</v>
          </cell>
          <cell r="II17">
            <v>98</v>
          </cell>
          <cell r="IJ17">
            <v>116568</v>
          </cell>
          <cell r="IK17">
            <v>132</v>
          </cell>
          <cell r="IL17">
            <v>121</v>
          </cell>
          <cell r="IM17" t="str">
            <v>no</v>
          </cell>
          <cell r="IN17" t="str">
            <v>no</v>
          </cell>
          <cell r="IO17" t="str">
            <v>no</v>
          </cell>
          <cell r="IP17">
            <v>0</v>
          </cell>
          <cell r="IQ17">
            <v>0</v>
          </cell>
          <cell r="IR17">
            <v>0</v>
          </cell>
          <cell r="IS17" t="str">
            <v>no</v>
          </cell>
        </row>
        <row r="18">
          <cell r="A18">
            <v>24044</v>
          </cell>
          <cell r="B18" t="str">
            <v>2024-03-01 13:21:20</v>
          </cell>
          <cell r="C18" t="str">
            <v>Q:/http-files/mf/2024-HTC/mf24044/24044 Bibb Senior MFUniformApp3.1_ 2.28.24 FINAL.xlsx</v>
          </cell>
          <cell r="D18" t="str">
            <v>no</v>
          </cell>
          <cell r="E18" t="str">
            <v>yes</v>
          </cell>
          <cell r="F18" t="str">
            <v>yes</v>
          </cell>
          <cell r="G18" t="str">
            <v>no</v>
          </cell>
          <cell r="H18" t="str">
            <v>sarah@structuretexas.com</v>
          </cell>
          <cell r="I18" t="str">
            <v>Sarah Andre</v>
          </cell>
          <cell r="J18">
            <v>5126983369</v>
          </cell>
          <cell r="K18">
            <v>5126983369</v>
          </cell>
          <cell r="L18" t="str">
            <v>yes</v>
          </cell>
          <cell r="M18" t="str">
            <v>yes</v>
          </cell>
          <cell r="N18" t="str">
            <v>yes</v>
          </cell>
          <cell r="O18">
            <v>0</v>
          </cell>
          <cell r="P18">
            <v>24</v>
          </cell>
          <cell r="Q18">
            <v>42</v>
          </cell>
          <cell r="R18">
            <v>0</v>
          </cell>
          <cell r="S18">
            <v>0</v>
          </cell>
          <cell r="T18">
            <v>0</v>
          </cell>
          <cell r="U18">
            <v>0</v>
          </cell>
          <cell r="V18" t="str">
            <v>Jacob Mooney</v>
          </cell>
          <cell r="W18" t="str">
            <v>Kyle Miller</v>
          </cell>
          <cell r="X18" t="str">
            <v>jake@jcm.ventures</v>
          </cell>
          <cell r="Y18" t="str">
            <v>Kmiller@crockettengineering.com</v>
          </cell>
          <cell r="Z18" t="str">
            <v>JCM Ventures, LLC</v>
          </cell>
          <cell r="AA18" t="str">
            <v>Crockett Engineering</v>
          </cell>
          <cell r="AB18">
            <v>0</v>
          </cell>
          <cell r="AC18">
            <v>0</v>
          </cell>
          <cell r="AD18">
            <v>0</v>
          </cell>
          <cell r="AE18">
            <v>0</v>
          </cell>
          <cell r="AF18">
            <v>0</v>
          </cell>
          <cell r="AG18">
            <v>0</v>
          </cell>
          <cell r="AH18" t="str">
            <v>Brian Wildschuetz</v>
          </cell>
          <cell r="AI18" t="str">
            <v>brianw@streamline.build</v>
          </cell>
          <cell r="AJ18" t="str">
            <v>Streamline Construction, LLC</v>
          </cell>
          <cell r="AK18">
            <v>0</v>
          </cell>
          <cell r="AL18">
            <v>0</v>
          </cell>
          <cell r="AM18">
            <v>0</v>
          </cell>
          <cell r="AN18">
            <v>0</v>
          </cell>
          <cell r="AO18">
            <v>0</v>
          </cell>
          <cell r="AP18">
            <v>0</v>
          </cell>
          <cell r="AQ18" t="str">
            <v>no</v>
          </cell>
          <cell r="AR18" t="str">
            <v>no</v>
          </cell>
          <cell r="AS18" t="str">
            <v>no</v>
          </cell>
          <cell r="AT18">
            <v>1643860</v>
          </cell>
          <cell r="AU18">
            <v>0</v>
          </cell>
          <cell r="AV18">
            <v>0</v>
          </cell>
          <cell r="AW18" t="str">
            <v>Choose a Dropdown</v>
          </cell>
          <cell r="AX18" t="str">
            <v>HOME-ARP Nonprofit Operating Cost and/or Capacity Building Assistance</v>
          </cell>
          <cell r="AY18">
            <v>0</v>
          </cell>
          <cell r="AZ18">
            <v>0</v>
          </cell>
          <cell r="BA18">
            <v>0</v>
          </cell>
          <cell r="BB18">
            <v>0</v>
          </cell>
          <cell r="BC18">
            <v>0</v>
          </cell>
          <cell r="BD18" t="str">
            <v>na</v>
          </cell>
          <cell r="BE18">
            <v>0</v>
          </cell>
          <cell r="BF18">
            <v>0</v>
          </cell>
          <cell r="BG18" t="str">
            <v>Jim Howell</v>
          </cell>
          <cell r="BH18" t="str">
            <v>jim@fgibsonconsulting.com</v>
          </cell>
          <cell r="BI18" t="str">
            <v>Gibson Consulting, Inc.</v>
          </cell>
          <cell r="BJ18">
            <v>0</v>
          </cell>
          <cell r="BK18" t="str">
            <v>Choose a Dropdown</v>
          </cell>
          <cell r="BL18">
            <v>0</v>
          </cell>
          <cell r="BM18">
            <v>0</v>
          </cell>
          <cell r="BN18">
            <v>0</v>
          </cell>
          <cell r="BO18">
            <v>0</v>
          </cell>
          <cell r="BP18">
            <v>0</v>
          </cell>
          <cell r="BQ18">
            <v>0</v>
          </cell>
          <cell r="BR18">
            <v>0</v>
          </cell>
          <cell r="BS18" t="str">
            <v>Misty Kittrell</v>
          </cell>
          <cell r="BT18" t="str">
            <v>mkittrell@managevalhalla.com</v>
          </cell>
          <cell r="BU18" t="str">
            <v>Valhalla Mgmnt, LLC</v>
          </cell>
          <cell r="BV18" t="str">
            <v>(918) 998-2133</v>
          </cell>
          <cell r="BW18" t="str">
            <v>na</v>
          </cell>
          <cell r="BX18" t="str">
            <v>No</v>
          </cell>
          <cell r="BY18" t="str">
            <v>No</v>
          </cell>
          <cell r="BZ18">
            <v>0</v>
          </cell>
          <cell r="CA18">
            <v>0</v>
          </cell>
          <cell r="CB18">
            <v>0</v>
          </cell>
          <cell r="CC18" t="str">
            <v>TBD</v>
          </cell>
          <cell r="CD18">
            <v>0</v>
          </cell>
          <cell r="CE18">
            <v>0</v>
          </cell>
          <cell r="CF18" t="str">
            <v>na</v>
          </cell>
          <cell r="CG18">
            <v>66</v>
          </cell>
          <cell r="CH18">
            <v>0</v>
          </cell>
          <cell r="CI18">
            <v>5</v>
          </cell>
          <cell r="CJ18">
            <v>0</v>
          </cell>
          <cell r="CK18">
            <v>14</v>
          </cell>
          <cell r="CL18">
            <v>47</v>
          </cell>
          <cell r="CM18">
            <v>0</v>
          </cell>
          <cell r="CN18">
            <v>0</v>
          </cell>
          <cell r="CO18">
            <v>0</v>
          </cell>
          <cell r="CP18">
            <v>0</v>
          </cell>
          <cell r="CQ18">
            <v>0</v>
          </cell>
          <cell r="CR18">
            <v>0</v>
          </cell>
          <cell r="CS18" t="str">
            <v>Jeanne-Marie Smith</v>
          </cell>
          <cell r="CT18" t="str">
            <v>Jeanne-Marie.smith@tidwellgroup.com</v>
          </cell>
          <cell r="CU18" t="str">
            <v>Tidwell Group</v>
          </cell>
          <cell r="CV18" t="str">
            <v>11705 Wenonga Circle</v>
          </cell>
          <cell r="CW18" t="str">
            <v>Leawood</v>
          </cell>
          <cell r="CX18" t="str">
            <v>Jacob Mooney</v>
          </cell>
          <cell r="CY18" t="str">
            <v>jake@jcm.ventures</v>
          </cell>
          <cell r="CZ18" t="str">
            <v>(913) 638-2500</v>
          </cell>
          <cell r="DA18" t="str">
            <v>(913) 638-2500</v>
          </cell>
          <cell r="DB18" t="str">
            <v>KS</v>
          </cell>
          <cell r="DC18">
            <v>66211</v>
          </cell>
          <cell r="DD18" t="str">
            <v>Bibb TXHP LP</v>
          </cell>
          <cell r="DE18">
            <v>0</v>
          </cell>
          <cell r="DF18">
            <v>0</v>
          </cell>
          <cell r="DG18" t="str">
            <v>na</v>
          </cell>
          <cell r="DH18" t="str">
            <v>Mike Kleffner</v>
          </cell>
          <cell r="DI18" t="str">
            <v>MikeK@wallacearchitects.com</v>
          </cell>
          <cell r="DJ18" t="str">
            <v>Wallace Architects</v>
          </cell>
          <cell r="DK18" t="str">
            <v>David Lang</v>
          </cell>
          <cell r="DL18" t="str">
            <v>dsl@rgsz.com</v>
          </cell>
          <cell r="DM18" t="str">
            <v>Rosenblum Goldenhersh</v>
          </cell>
          <cell r="DN18" t="str">
            <v>no</v>
          </cell>
          <cell r="DO18">
            <v>0</v>
          </cell>
          <cell r="DP18" t="str">
            <v>na</v>
          </cell>
          <cell r="DQ18">
            <v>0</v>
          </cell>
          <cell r="DR18">
            <v>0</v>
          </cell>
          <cell r="DS18">
            <v>48323950602</v>
          </cell>
          <cell r="DT18" t="str">
            <v>no</v>
          </cell>
          <cell r="DU18">
            <v>11</v>
          </cell>
          <cell r="DV18" t="str">
            <v>yes</v>
          </cell>
          <cell r="DW18" t="str">
            <v>Eagle Pass HEROES, Inc.</v>
          </cell>
          <cell r="DX18" t="str">
            <v>Lone Star Bleeding Disorders Foundation</v>
          </cell>
          <cell r="DY18" t="str">
            <v>Eagle Pass Rotary Club</v>
          </cell>
          <cell r="DZ18">
            <v>0</v>
          </cell>
          <cell r="EA18">
            <v>0</v>
          </cell>
          <cell r="EB18">
            <v>0</v>
          </cell>
          <cell r="EC18" t="str">
            <v>New Construction</v>
          </cell>
          <cell r="ED18">
            <v>0</v>
          </cell>
          <cell r="EE18" t="str">
            <v>1301 Chicon, Suite 101</v>
          </cell>
          <cell r="EF18" t="str">
            <v>Austin</v>
          </cell>
          <cell r="EG18" t="str">
            <v>Sarah Andre</v>
          </cell>
          <cell r="EH18" t="str">
            <v>sarah@structuretexas.com</v>
          </cell>
          <cell r="EI18" t="str">
            <v>sarah@structuretexas.com</v>
          </cell>
          <cell r="EJ18" t="str">
            <v>Sarah Andre</v>
          </cell>
          <cell r="EK18" t="str">
            <v>Structure Development</v>
          </cell>
          <cell r="EL18">
            <v>5126983369</v>
          </cell>
          <cell r="EM18">
            <v>5126983369</v>
          </cell>
          <cell r="EN18" t="str">
            <v>TX</v>
          </cell>
          <cell r="EO18">
            <v>78702</v>
          </cell>
          <cell r="EP18">
            <v>199.43436375560921</v>
          </cell>
          <cell r="EQ18">
            <v>199.43436375560921</v>
          </cell>
          <cell r="ER18">
            <v>164.66152725041229</v>
          </cell>
          <cell r="ES18" t="str">
            <v>574 S. Bibb Ave</v>
          </cell>
          <cell r="ET18" t="str">
            <v>Eagle Pass</v>
          </cell>
          <cell r="EU18" t="str">
            <v>Maverick</v>
          </cell>
          <cell r="EV18" t="str">
            <v>Bibb Senior Living</v>
          </cell>
          <cell r="EW18">
            <v>78852</v>
          </cell>
          <cell r="EX18" t="str">
            <v>Jacob Mooney</v>
          </cell>
          <cell r="EY18" t="str">
            <v>jake@jcm.ventures</v>
          </cell>
          <cell r="EZ18" t="str">
            <v>JCM Ventures, LLC</v>
          </cell>
          <cell r="FA18" t="str">
            <v>no</v>
          </cell>
          <cell r="FB18" t="str">
            <v>no</v>
          </cell>
          <cell r="FC18">
            <v>52</v>
          </cell>
          <cell r="FD18">
            <v>0</v>
          </cell>
          <cell r="FE18">
            <v>0</v>
          </cell>
          <cell r="FF18">
            <v>0</v>
          </cell>
          <cell r="FG18" t="str">
            <v>na</v>
          </cell>
          <cell r="FH18" t="str">
            <v>Yes</v>
          </cell>
          <cell r="FI18" t="str">
            <v>no</v>
          </cell>
          <cell r="FJ18">
            <v>134</v>
          </cell>
          <cell r="FK18">
            <v>1.3</v>
          </cell>
          <cell r="FL18">
            <v>49563</v>
          </cell>
          <cell r="FM18">
            <v>28.698979999999999</v>
          </cell>
          <cell r="FN18" t="str">
            <v>yes</v>
          </cell>
          <cell r="FO18">
            <v>-100.47959</v>
          </cell>
          <cell r="FP18" t="str">
            <v>yes</v>
          </cell>
          <cell r="FQ18" t="str">
            <v>no</v>
          </cell>
          <cell r="FR18" t="str">
            <v>no</v>
          </cell>
          <cell r="FS18" t="str">
            <v>no</v>
          </cell>
          <cell r="FT18" t="str">
            <v>yes</v>
          </cell>
          <cell r="FU18">
            <v>0</v>
          </cell>
          <cell r="FV18">
            <v>0</v>
          </cell>
          <cell r="FW18">
            <v>0</v>
          </cell>
          <cell r="FX18">
            <v>0</v>
          </cell>
          <cell r="FY18">
            <v>0</v>
          </cell>
          <cell r="FZ18">
            <v>0</v>
          </cell>
          <cell r="GA18" t="str">
            <v>Bibb TXHP LP</v>
          </cell>
          <cell r="GB18" t="str">
            <v>Bibb TXHP GP LLC</v>
          </cell>
          <cell r="GC18" t="str">
            <v>JCM Ventures, LLC</v>
          </cell>
          <cell r="GD18" t="str">
            <v>East 43rd St., LLC</v>
          </cell>
          <cell r="GE18">
            <v>0</v>
          </cell>
          <cell r="GF18" t="str">
            <v>Limited Partnership</v>
          </cell>
          <cell r="GG18" t="str">
            <v>Limited Liability Company</v>
          </cell>
          <cell r="GH18" t="str">
            <v>Limited Liability Company</v>
          </cell>
          <cell r="GI18" t="str">
            <v>Limited Liability Company</v>
          </cell>
          <cell r="GJ18">
            <v>0</v>
          </cell>
          <cell r="GK18" t="str">
            <v>Adam O'Sullivan</v>
          </cell>
          <cell r="GL18" t="str">
            <v>aosullivan@gbankmo.com</v>
          </cell>
          <cell r="GM18" t="str">
            <v>Cedar Rapids Bank and Trust</v>
          </cell>
          <cell r="GN18">
            <v>11.5</v>
          </cell>
          <cell r="GO18" t="str">
            <v>2q</v>
          </cell>
          <cell r="GP18">
            <v>1</v>
          </cell>
          <cell r="GQ18">
            <v>11</v>
          </cell>
          <cell r="GR18">
            <v>0</v>
          </cell>
          <cell r="GS18">
            <v>0</v>
          </cell>
          <cell r="GT18" t="str">
            <v>Rural</v>
          </cell>
          <cell r="GU18">
            <v>0</v>
          </cell>
          <cell r="GV18">
            <v>6</v>
          </cell>
          <cell r="GW18">
            <v>9</v>
          </cell>
          <cell r="GX18">
            <v>2</v>
          </cell>
          <cell r="GY18">
            <v>2</v>
          </cell>
          <cell r="GZ18">
            <v>15</v>
          </cell>
          <cell r="HA18">
            <v>11</v>
          </cell>
          <cell r="HB18">
            <v>11</v>
          </cell>
          <cell r="HC18">
            <v>7</v>
          </cell>
          <cell r="HD18">
            <v>5</v>
          </cell>
          <cell r="HE18">
            <v>3</v>
          </cell>
          <cell r="HF18">
            <v>4</v>
          </cell>
          <cell r="HG18">
            <v>1</v>
          </cell>
          <cell r="HH18">
            <v>10</v>
          </cell>
          <cell r="HI18">
            <v>26</v>
          </cell>
          <cell r="HJ18">
            <v>12</v>
          </cell>
          <cell r="HK18">
            <v>6</v>
          </cell>
          <cell r="HL18">
            <v>3</v>
          </cell>
          <cell r="HM18">
            <v>4</v>
          </cell>
          <cell r="HN18">
            <v>0</v>
          </cell>
          <cell r="HO18">
            <v>1</v>
          </cell>
          <cell r="HP18">
            <v>0</v>
          </cell>
          <cell r="HQ18">
            <v>0</v>
          </cell>
          <cell r="HR18">
            <v>19</v>
          </cell>
          <cell r="HS18">
            <v>0</v>
          </cell>
          <cell r="HT18" t="str">
            <v>no</v>
          </cell>
          <cell r="HU18" t="str">
            <v>no</v>
          </cell>
          <cell r="HV18" t="str">
            <v>no</v>
          </cell>
          <cell r="HW18" t="str">
            <v>yes</v>
          </cell>
          <cell r="HX18" t="str">
            <v>yes</v>
          </cell>
          <cell r="HY18" t="str">
            <v>yes</v>
          </cell>
          <cell r="HZ18">
            <v>0</v>
          </cell>
          <cell r="IA18">
            <v>0</v>
          </cell>
          <cell r="IB18">
            <v>0</v>
          </cell>
          <cell r="IC18" t="str">
            <v>James Dunton</v>
          </cell>
          <cell r="ID18" t="str">
            <v>James.Dunton@raymondjames.com</v>
          </cell>
          <cell r="IE18" t="str">
            <v>Raymond James</v>
          </cell>
          <cell r="IF18" t="str">
            <v>Elderly</v>
          </cell>
          <cell r="IG18" t="str">
            <v>x</v>
          </cell>
          <cell r="IH18">
            <v>56</v>
          </cell>
          <cell r="II18">
            <v>66</v>
          </cell>
          <cell r="IJ18">
            <v>52146</v>
          </cell>
          <cell r="IK18">
            <v>138</v>
          </cell>
          <cell r="IL18">
            <v>66</v>
          </cell>
          <cell r="IM18" t="str">
            <v>no</v>
          </cell>
          <cell r="IN18" t="str">
            <v>no</v>
          </cell>
          <cell r="IO18" t="str">
            <v>no</v>
          </cell>
          <cell r="IP18">
            <v>0</v>
          </cell>
          <cell r="IQ18">
            <v>0</v>
          </cell>
          <cell r="IR18">
            <v>0</v>
          </cell>
          <cell r="IS18" t="str">
            <v>no</v>
          </cell>
        </row>
        <row r="19">
          <cell r="A19">
            <v>24045</v>
          </cell>
          <cell r="B19" t="str">
            <v>2024-03-01 09:43:52</v>
          </cell>
          <cell r="C19" t="str">
            <v>Q:/http-files/mf/2024-HTC/mf24045/24045 Bird Creek MFUniformApp3.1_ 2.29.24 FINAL.xlsx</v>
          </cell>
          <cell r="D19" t="str">
            <v>no</v>
          </cell>
          <cell r="E19" t="str">
            <v>yes</v>
          </cell>
          <cell r="F19" t="str">
            <v>yes</v>
          </cell>
          <cell r="G19" t="str">
            <v>no</v>
          </cell>
          <cell r="H19" t="str">
            <v>sarah@structuretexas.com</v>
          </cell>
          <cell r="I19" t="str">
            <v>Sarah Andre</v>
          </cell>
          <cell r="J19">
            <v>5126983369</v>
          </cell>
          <cell r="K19">
            <v>5126983369</v>
          </cell>
          <cell r="L19" t="str">
            <v>yes</v>
          </cell>
          <cell r="M19" t="str">
            <v>yes</v>
          </cell>
          <cell r="N19" t="str">
            <v>yes</v>
          </cell>
          <cell r="O19">
            <v>0</v>
          </cell>
          <cell r="P19">
            <v>54</v>
          </cell>
          <cell r="Q19">
            <v>48</v>
          </cell>
          <cell r="R19">
            <v>0</v>
          </cell>
          <cell r="S19">
            <v>0</v>
          </cell>
          <cell r="T19">
            <v>0</v>
          </cell>
          <cell r="U19">
            <v>0</v>
          </cell>
          <cell r="V19" t="str">
            <v>Jacob Mooney</v>
          </cell>
          <cell r="W19" t="str">
            <v>Kyle Miller</v>
          </cell>
          <cell r="X19" t="str">
            <v>jake@jcm.ventures</v>
          </cell>
          <cell r="Y19" t="str">
            <v>Kmiller@crockettengineering.com</v>
          </cell>
          <cell r="Z19" t="str">
            <v>JCM Ventures, LLC</v>
          </cell>
          <cell r="AA19" t="str">
            <v>Crockett Engineering</v>
          </cell>
          <cell r="AB19">
            <v>0</v>
          </cell>
          <cell r="AC19">
            <v>0</v>
          </cell>
          <cell r="AD19">
            <v>0</v>
          </cell>
          <cell r="AE19">
            <v>0</v>
          </cell>
          <cell r="AF19">
            <v>0</v>
          </cell>
          <cell r="AG19">
            <v>0</v>
          </cell>
          <cell r="AH19" t="str">
            <v>Brian Wildschuetz</v>
          </cell>
          <cell r="AI19" t="str">
            <v>brianw@streamline.build</v>
          </cell>
          <cell r="AJ19" t="str">
            <v>Streamline Construction, LLC</v>
          </cell>
          <cell r="AK19">
            <v>0</v>
          </cell>
          <cell r="AL19">
            <v>0</v>
          </cell>
          <cell r="AM19">
            <v>0</v>
          </cell>
          <cell r="AN19">
            <v>0</v>
          </cell>
          <cell r="AO19">
            <v>0</v>
          </cell>
          <cell r="AP19">
            <v>0</v>
          </cell>
          <cell r="AQ19" t="str">
            <v>no</v>
          </cell>
          <cell r="AR19" t="str">
            <v>no</v>
          </cell>
          <cell r="AS19" t="str">
            <v>no</v>
          </cell>
          <cell r="AT19">
            <v>2000000</v>
          </cell>
          <cell r="AU19">
            <v>0</v>
          </cell>
          <cell r="AV19">
            <v>0</v>
          </cell>
          <cell r="AW19" t="str">
            <v>Choose a Dropdown</v>
          </cell>
          <cell r="AX19" t="str">
            <v>HOME-ARP Nonprofit Operating Cost and/or Capacity Building Assistance</v>
          </cell>
          <cell r="AY19">
            <v>0</v>
          </cell>
          <cell r="AZ19">
            <v>0</v>
          </cell>
          <cell r="BA19">
            <v>0</v>
          </cell>
          <cell r="BB19">
            <v>0</v>
          </cell>
          <cell r="BC19">
            <v>0</v>
          </cell>
          <cell r="BD19" t="str">
            <v>na</v>
          </cell>
          <cell r="BE19">
            <v>0</v>
          </cell>
          <cell r="BF19">
            <v>0</v>
          </cell>
          <cell r="BG19" t="str">
            <v>Jim Howell</v>
          </cell>
          <cell r="BH19" t="str">
            <v>jim@fgibsonconsulting.com</v>
          </cell>
          <cell r="BI19" t="str">
            <v>Gibson Consulting, Inc.</v>
          </cell>
          <cell r="BJ19">
            <v>0</v>
          </cell>
          <cell r="BK19" t="str">
            <v>Choose a Dropdown</v>
          </cell>
          <cell r="BL19">
            <v>0</v>
          </cell>
          <cell r="BM19">
            <v>0</v>
          </cell>
          <cell r="BN19">
            <v>0</v>
          </cell>
          <cell r="BO19">
            <v>0</v>
          </cell>
          <cell r="BP19">
            <v>0</v>
          </cell>
          <cell r="BQ19">
            <v>0</v>
          </cell>
          <cell r="BR19">
            <v>0</v>
          </cell>
          <cell r="BS19" t="str">
            <v>Misty Kittrell</v>
          </cell>
          <cell r="BT19" t="str">
            <v>mkittrell@managevalhalla.com</v>
          </cell>
          <cell r="BU19" t="str">
            <v>Valhalla Management, LLC</v>
          </cell>
          <cell r="BV19" t="str">
            <v>(918) 998-2133</v>
          </cell>
          <cell r="BW19" t="str">
            <v>na</v>
          </cell>
          <cell r="BX19" t="str">
            <v>No</v>
          </cell>
          <cell r="BY19" t="str">
            <v>no</v>
          </cell>
          <cell r="BZ19">
            <v>0</v>
          </cell>
          <cell r="CA19">
            <v>0</v>
          </cell>
          <cell r="CB19">
            <v>0</v>
          </cell>
          <cell r="CC19" t="str">
            <v>tbd</v>
          </cell>
          <cell r="CD19">
            <v>0</v>
          </cell>
          <cell r="CE19">
            <v>0</v>
          </cell>
          <cell r="CF19" t="str">
            <v>na</v>
          </cell>
          <cell r="CG19">
            <v>102</v>
          </cell>
          <cell r="CH19">
            <v>0</v>
          </cell>
          <cell r="CI19">
            <v>11</v>
          </cell>
          <cell r="CJ19">
            <v>0</v>
          </cell>
          <cell r="CK19">
            <v>21</v>
          </cell>
          <cell r="CL19">
            <v>70</v>
          </cell>
          <cell r="CM19">
            <v>0</v>
          </cell>
          <cell r="CN19">
            <v>0</v>
          </cell>
          <cell r="CO19">
            <v>0</v>
          </cell>
          <cell r="CP19">
            <v>0</v>
          </cell>
          <cell r="CQ19">
            <v>0</v>
          </cell>
          <cell r="CR19">
            <v>0</v>
          </cell>
          <cell r="CS19" t="str">
            <v>Jeanne-Marie Smith</v>
          </cell>
          <cell r="CT19" t="str">
            <v>Jeanne-Marie.smith@tidwellgroup.com</v>
          </cell>
          <cell r="CU19" t="str">
            <v>Tidwell Group</v>
          </cell>
          <cell r="CV19" t="str">
            <v>11705 Wenonga Circle</v>
          </cell>
          <cell r="CW19" t="str">
            <v>Leawood</v>
          </cell>
          <cell r="CX19" t="str">
            <v>Jacob Mooney</v>
          </cell>
          <cell r="CY19" t="str">
            <v>jake@jcm.ventures</v>
          </cell>
          <cell r="CZ19" t="str">
            <v>(913) 638-2500</v>
          </cell>
          <cell r="DA19" t="str">
            <v>(913) 638-2500</v>
          </cell>
          <cell r="DB19" t="str">
            <v>KS</v>
          </cell>
          <cell r="DC19">
            <v>66211</v>
          </cell>
          <cell r="DD19" t="str">
            <v>Temple TXHP LP</v>
          </cell>
          <cell r="DE19">
            <v>0</v>
          </cell>
          <cell r="DF19">
            <v>0</v>
          </cell>
          <cell r="DG19" t="str">
            <v>na</v>
          </cell>
          <cell r="DH19" t="str">
            <v>Mike Kleffner</v>
          </cell>
          <cell r="DI19" t="str">
            <v>MikeK@wallacearchitects.com</v>
          </cell>
          <cell r="DJ19" t="str">
            <v>Wallace Architects</v>
          </cell>
          <cell r="DK19" t="str">
            <v>David Lang</v>
          </cell>
          <cell r="DL19" t="str">
            <v>dsl@rgsz.com</v>
          </cell>
          <cell r="DM19" t="str">
            <v>Rosenblum Goldenhersh</v>
          </cell>
          <cell r="DN19" t="str">
            <v>no</v>
          </cell>
          <cell r="DO19">
            <v>0</v>
          </cell>
          <cell r="DP19" t="str">
            <v>na</v>
          </cell>
          <cell r="DQ19">
            <v>0</v>
          </cell>
          <cell r="DR19">
            <v>0</v>
          </cell>
          <cell r="DS19">
            <v>48027021202</v>
          </cell>
          <cell r="DT19" t="str">
            <v>no</v>
          </cell>
          <cell r="DU19">
            <v>11</v>
          </cell>
          <cell r="DV19" t="str">
            <v>yes</v>
          </cell>
          <cell r="DW19" t="str">
            <v>Habitat for Humanity</v>
          </cell>
          <cell r="DX19" t="str">
            <v>Families in Crisis</v>
          </cell>
          <cell r="DY19" t="str">
            <v>Zoe's Wings Foundation</v>
          </cell>
          <cell r="DZ19" t="str">
            <v>Keep Temple Beautiful</v>
          </cell>
          <cell r="EA19">
            <v>0</v>
          </cell>
          <cell r="EB19">
            <v>0</v>
          </cell>
          <cell r="EC19" t="str">
            <v>New Construction</v>
          </cell>
          <cell r="ED19">
            <v>0</v>
          </cell>
          <cell r="EE19" t="str">
            <v>1301 Chicon, Suite 101</v>
          </cell>
          <cell r="EF19" t="str">
            <v>Austin</v>
          </cell>
          <cell r="EG19">
            <v>0</v>
          </cell>
          <cell r="EH19" t="str">
            <v>christine@structuretexas.com</v>
          </cell>
          <cell r="EI19">
            <v>0</v>
          </cell>
          <cell r="EJ19" t="str">
            <v>Christine Castillo</v>
          </cell>
          <cell r="EK19">
            <v>0</v>
          </cell>
          <cell r="EL19" t="str">
            <v>(956) 238-7717</v>
          </cell>
          <cell r="EM19" t="str">
            <v>(956) 238-7717</v>
          </cell>
          <cell r="EN19" t="str">
            <v>TX</v>
          </cell>
          <cell r="EO19">
            <v>78702</v>
          </cell>
          <cell r="EP19">
            <v>195.47802912116481</v>
          </cell>
          <cell r="EQ19">
            <v>195.47802912116481</v>
          </cell>
          <cell r="ER19">
            <v>139.40460218408739</v>
          </cell>
          <cell r="ES19" t="str">
            <v>3000 S. General Bruce Dr</v>
          </cell>
          <cell r="ET19" t="str">
            <v>Temple</v>
          </cell>
          <cell r="EU19" t="str">
            <v>Bell</v>
          </cell>
          <cell r="EV19" t="str">
            <v>Bird Creek Senior Living</v>
          </cell>
          <cell r="EW19">
            <v>76504</v>
          </cell>
          <cell r="EX19" t="str">
            <v>Jacob Mooney</v>
          </cell>
          <cell r="EY19" t="str">
            <v>jake@jcm.ventures</v>
          </cell>
          <cell r="EZ19" t="str">
            <v>JCM Ventures, LLC</v>
          </cell>
          <cell r="FA19" t="str">
            <v>no</v>
          </cell>
          <cell r="FB19" t="str">
            <v>no</v>
          </cell>
          <cell r="FC19">
            <v>53</v>
          </cell>
          <cell r="FD19">
            <v>0</v>
          </cell>
          <cell r="FE19">
            <v>0</v>
          </cell>
          <cell r="FF19">
            <v>0</v>
          </cell>
          <cell r="FG19" t="str">
            <v>na</v>
          </cell>
          <cell r="FH19" t="str">
            <v>No</v>
          </cell>
          <cell r="FI19" t="str">
            <v>no</v>
          </cell>
          <cell r="FJ19">
            <v>122</v>
          </cell>
          <cell r="FK19">
            <v>1.3</v>
          </cell>
          <cell r="FL19">
            <v>47840</v>
          </cell>
          <cell r="FM19">
            <v>31.095680999999999</v>
          </cell>
          <cell r="FN19" t="str">
            <v>yes</v>
          </cell>
          <cell r="FO19">
            <v>-97.380352000000002</v>
          </cell>
          <cell r="FP19" t="str">
            <v>yes</v>
          </cell>
          <cell r="FQ19" t="str">
            <v>no</v>
          </cell>
          <cell r="FR19" t="str">
            <v>no</v>
          </cell>
          <cell r="FS19" t="str">
            <v>no</v>
          </cell>
          <cell r="FT19" t="str">
            <v>yes</v>
          </cell>
          <cell r="FU19">
            <v>0</v>
          </cell>
          <cell r="FV19">
            <v>0</v>
          </cell>
          <cell r="FW19">
            <v>0</v>
          </cell>
          <cell r="FX19" t="str">
            <v>X</v>
          </cell>
          <cell r="FY19">
            <v>0</v>
          </cell>
          <cell r="FZ19">
            <v>0</v>
          </cell>
          <cell r="GA19" t="str">
            <v>Temple TXHP LP</v>
          </cell>
          <cell r="GB19" t="str">
            <v>Temple TXHP GP LLC</v>
          </cell>
          <cell r="GC19" t="str">
            <v>JCM Ventures, LLC</v>
          </cell>
          <cell r="GD19" t="str">
            <v>East 43rd St., LLC</v>
          </cell>
          <cell r="GE19">
            <v>0</v>
          </cell>
          <cell r="GF19" t="str">
            <v>Limited Partnership</v>
          </cell>
          <cell r="GG19" t="str">
            <v>Limited Liability Company</v>
          </cell>
          <cell r="GH19" t="str">
            <v>Limited Liability Company</v>
          </cell>
          <cell r="GI19" t="str">
            <v>Limited Liability Company</v>
          </cell>
          <cell r="GJ19">
            <v>0</v>
          </cell>
          <cell r="GK19" t="str">
            <v>Adam O'Sullivan</v>
          </cell>
          <cell r="GL19" t="str">
            <v>aosillivan@gbankmo.com</v>
          </cell>
          <cell r="GM19" t="str">
            <v>Cedar Rapids Bank and Trust</v>
          </cell>
          <cell r="GN19">
            <v>8.1999999999999993</v>
          </cell>
          <cell r="GO19" t="str">
            <v>3q</v>
          </cell>
          <cell r="GP19">
            <v>1</v>
          </cell>
          <cell r="GQ19">
            <v>8</v>
          </cell>
          <cell r="GR19">
            <v>0</v>
          </cell>
          <cell r="GS19">
            <v>0</v>
          </cell>
          <cell r="GT19" t="str">
            <v>Urban</v>
          </cell>
          <cell r="GU19">
            <v>0</v>
          </cell>
          <cell r="GV19">
            <v>6</v>
          </cell>
          <cell r="GW19">
            <v>9</v>
          </cell>
          <cell r="GX19">
            <v>2</v>
          </cell>
          <cell r="GY19">
            <v>2</v>
          </cell>
          <cell r="GZ19">
            <v>15</v>
          </cell>
          <cell r="HA19">
            <v>11</v>
          </cell>
          <cell r="HB19">
            <v>11</v>
          </cell>
          <cell r="HC19">
            <v>7</v>
          </cell>
          <cell r="HD19">
            <v>5</v>
          </cell>
          <cell r="HE19">
            <v>3</v>
          </cell>
          <cell r="HF19">
            <v>4</v>
          </cell>
          <cell r="HG19">
            <v>1</v>
          </cell>
          <cell r="HH19">
            <v>10</v>
          </cell>
          <cell r="HI19">
            <v>26</v>
          </cell>
          <cell r="HJ19">
            <v>12</v>
          </cell>
          <cell r="HK19">
            <v>6</v>
          </cell>
          <cell r="HL19">
            <v>3</v>
          </cell>
          <cell r="HM19">
            <v>4</v>
          </cell>
          <cell r="HN19">
            <v>0</v>
          </cell>
          <cell r="HO19">
            <v>1</v>
          </cell>
          <cell r="HP19">
            <v>1</v>
          </cell>
          <cell r="HQ19">
            <v>0</v>
          </cell>
          <cell r="HR19">
            <v>19</v>
          </cell>
          <cell r="HS19">
            <v>0</v>
          </cell>
          <cell r="HT19" t="str">
            <v>no</v>
          </cell>
          <cell r="HU19" t="str">
            <v>no</v>
          </cell>
          <cell r="HV19" t="str">
            <v>no</v>
          </cell>
          <cell r="HW19" t="str">
            <v>yes</v>
          </cell>
          <cell r="HX19" t="str">
            <v>yes</v>
          </cell>
          <cell r="HY19" t="str">
            <v>yes</v>
          </cell>
          <cell r="HZ19" t="str">
            <v>Keep Temple Beautiful</v>
          </cell>
          <cell r="IA19">
            <v>0</v>
          </cell>
          <cell r="IB19">
            <v>0</v>
          </cell>
          <cell r="IC19" t="str">
            <v>James Dunton</v>
          </cell>
          <cell r="ID19" t="str">
            <v>James.Dunton@raymondjames.com</v>
          </cell>
          <cell r="IE19" t="str">
            <v>Raymond James</v>
          </cell>
          <cell r="IF19" t="str">
            <v>Elderly</v>
          </cell>
          <cell r="IG19" t="str">
            <v>x</v>
          </cell>
          <cell r="IH19">
            <v>56</v>
          </cell>
          <cell r="II19">
            <v>102</v>
          </cell>
          <cell r="IJ19">
            <v>76920</v>
          </cell>
          <cell r="IK19">
            <v>139</v>
          </cell>
          <cell r="IL19">
            <v>102</v>
          </cell>
          <cell r="IM19" t="str">
            <v>no</v>
          </cell>
          <cell r="IN19" t="str">
            <v>no</v>
          </cell>
          <cell r="IO19" t="str">
            <v>yes</v>
          </cell>
          <cell r="IP19">
            <v>0</v>
          </cell>
          <cell r="IQ19">
            <v>0</v>
          </cell>
          <cell r="IR19">
            <v>0</v>
          </cell>
          <cell r="IS19" t="str">
            <v>yes</v>
          </cell>
        </row>
        <row r="20">
          <cell r="A20">
            <v>24047</v>
          </cell>
          <cell r="B20" t="str">
            <v>2024-02-29 20:25:36</v>
          </cell>
          <cell r="C20" t="str">
            <v>Q:/http-files/mf/2024-HTC/mf24047/24047 Reserve at Tyler MFApp 2.29.24 FINAL.xlsx</v>
          </cell>
          <cell r="D20" t="str">
            <v>yes</v>
          </cell>
          <cell r="E20" t="str">
            <v>yes</v>
          </cell>
          <cell r="F20" t="str">
            <v>yes</v>
          </cell>
          <cell r="G20" t="str">
            <v>no</v>
          </cell>
          <cell r="H20" t="str">
            <v>justin.gregory@pivotal-hp.com</v>
          </cell>
          <cell r="I20" t="str">
            <v>Justin Gregory</v>
          </cell>
          <cell r="J20" t="str">
            <v>(724) 561-3196</v>
          </cell>
          <cell r="K20" t="str">
            <v>(724) 561-3196</v>
          </cell>
          <cell r="L20" t="str">
            <v>yes</v>
          </cell>
          <cell r="M20" t="str">
            <v>yes</v>
          </cell>
          <cell r="N20" t="str">
            <v>yes</v>
          </cell>
          <cell r="O20">
            <v>0</v>
          </cell>
          <cell r="P20">
            <v>18</v>
          </cell>
          <cell r="Q20">
            <v>27</v>
          </cell>
          <cell r="R20">
            <v>0</v>
          </cell>
          <cell r="S20">
            <v>0</v>
          </cell>
          <cell r="T20">
            <v>0</v>
          </cell>
          <cell r="U20">
            <v>0</v>
          </cell>
          <cell r="V20" t="str">
            <v>Justin Gregory</v>
          </cell>
          <cell r="W20" t="str">
            <v>David Greer</v>
          </cell>
          <cell r="X20" t="str">
            <v>justin.gregory@pivotal-hp.com</v>
          </cell>
          <cell r="Y20" t="str">
            <v>greer@bgeinxc.xom</v>
          </cell>
          <cell r="Z20" t="str">
            <v>PHP Development LLC</v>
          </cell>
          <cell r="AA20" t="str">
            <v>BGE, Inc.</v>
          </cell>
          <cell r="AB20">
            <v>0</v>
          </cell>
          <cell r="AC20">
            <v>0</v>
          </cell>
          <cell r="AD20">
            <v>0</v>
          </cell>
          <cell r="AE20">
            <v>0</v>
          </cell>
          <cell r="AF20">
            <v>0</v>
          </cell>
          <cell r="AG20">
            <v>0</v>
          </cell>
          <cell r="AH20">
            <v>0</v>
          </cell>
          <cell r="AI20">
            <v>0</v>
          </cell>
          <cell r="AJ20" t="str">
            <v>tbd</v>
          </cell>
          <cell r="AK20">
            <v>0</v>
          </cell>
          <cell r="AL20">
            <v>0</v>
          </cell>
          <cell r="AM20">
            <v>0</v>
          </cell>
          <cell r="AN20">
            <v>0</v>
          </cell>
          <cell r="AO20">
            <v>0</v>
          </cell>
          <cell r="AP20">
            <v>0</v>
          </cell>
          <cell r="AQ20" t="str">
            <v>no</v>
          </cell>
          <cell r="AR20" t="str">
            <v>no</v>
          </cell>
          <cell r="AS20" t="str">
            <v>no</v>
          </cell>
          <cell r="AT20">
            <v>1234474</v>
          </cell>
          <cell r="AU20">
            <v>0</v>
          </cell>
          <cell r="AV20">
            <v>0</v>
          </cell>
          <cell r="AW20" t="str">
            <v>Choose a Dropdown</v>
          </cell>
          <cell r="AX20" t="str">
            <v>HOME-ARP Nonprofit Operating Cost and/or Capacity Building Assistance</v>
          </cell>
          <cell r="AY20">
            <v>0</v>
          </cell>
          <cell r="AZ20">
            <v>0</v>
          </cell>
          <cell r="BA20">
            <v>0</v>
          </cell>
          <cell r="BB20">
            <v>0</v>
          </cell>
          <cell r="BC20">
            <v>0</v>
          </cell>
          <cell r="BD20" t="str">
            <v>tbd</v>
          </cell>
          <cell r="BE20">
            <v>0</v>
          </cell>
          <cell r="BF20">
            <v>0</v>
          </cell>
          <cell r="BG20" t="str">
            <v>Darrell Jack</v>
          </cell>
          <cell r="BH20" t="str">
            <v>djakc@stic.net</v>
          </cell>
          <cell r="BI20" t="str">
            <v>Apartment Market Data LLC</v>
          </cell>
          <cell r="BJ20">
            <v>0</v>
          </cell>
          <cell r="BK20" t="str">
            <v>Choose a Dropdown</v>
          </cell>
          <cell r="BL20">
            <v>0</v>
          </cell>
          <cell r="BM20">
            <v>0</v>
          </cell>
          <cell r="BN20">
            <v>0</v>
          </cell>
          <cell r="BO20">
            <v>0</v>
          </cell>
          <cell r="BP20">
            <v>0</v>
          </cell>
          <cell r="BQ20">
            <v>0</v>
          </cell>
          <cell r="BR20">
            <v>0</v>
          </cell>
          <cell r="BS20" t="str">
            <v>Brian McGeady</v>
          </cell>
          <cell r="BT20" t="str">
            <v>brian.mcgeady@pivotal-hp.com</v>
          </cell>
          <cell r="BU20" t="str">
            <v>Pivotal Management</v>
          </cell>
          <cell r="BV20" t="str">
            <v>(513) 256-3810</v>
          </cell>
          <cell r="BW20" t="str">
            <v>na</v>
          </cell>
          <cell r="BX20" t="str">
            <v>No</v>
          </cell>
          <cell r="BY20" t="str">
            <v>no</v>
          </cell>
          <cell r="BZ20">
            <v>0</v>
          </cell>
          <cell r="CA20">
            <v>0</v>
          </cell>
          <cell r="CB20">
            <v>0</v>
          </cell>
          <cell r="CC20" t="str">
            <v>na</v>
          </cell>
          <cell r="CD20">
            <v>0</v>
          </cell>
          <cell r="CE20">
            <v>0</v>
          </cell>
          <cell r="CF20" t="str">
            <v>na</v>
          </cell>
          <cell r="CG20">
            <v>45</v>
          </cell>
          <cell r="CH20">
            <v>0</v>
          </cell>
          <cell r="CI20">
            <v>5</v>
          </cell>
          <cell r="CJ20">
            <v>0</v>
          </cell>
          <cell r="CK20">
            <v>9</v>
          </cell>
          <cell r="CL20">
            <v>31</v>
          </cell>
          <cell r="CM20">
            <v>0</v>
          </cell>
          <cell r="CN20">
            <v>0</v>
          </cell>
          <cell r="CO20">
            <v>0</v>
          </cell>
          <cell r="CP20">
            <v>0</v>
          </cell>
          <cell r="CQ20">
            <v>0</v>
          </cell>
          <cell r="CR20">
            <v>0</v>
          </cell>
          <cell r="CS20" t="str">
            <v>Jessica Smith</v>
          </cell>
          <cell r="CT20" t="str">
            <v>jessica.smith@tidwellgroup.com</v>
          </cell>
          <cell r="CU20" t="str">
            <v>Tidwell Group</v>
          </cell>
          <cell r="CV20" t="str">
            <v>9100 Centre Pointe Drive, Suite 210</v>
          </cell>
          <cell r="CW20" t="str">
            <v>West Chester</v>
          </cell>
          <cell r="CX20" t="str">
            <v>Brian McGeady</v>
          </cell>
          <cell r="CY20" t="str">
            <v>brian.mcgeady@pivotal-hp.com</v>
          </cell>
          <cell r="CZ20" t="str">
            <v>(513) 256-3810</v>
          </cell>
          <cell r="DA20" t="str">
            <v>(513) 256-3810</v>
          </cell>
          <cell r="DB20" t="str">
            <v>OH</v>
          </cell>
          <cell r="DC20">
            <v>45069</v>
          </cell>
          <cell r="DD20" t="str">
            <v>Reserve at Tyler LLC</v>
          </cell>
          <cell r="DE20">
            <v>0</v>
          </cell>
          <cell r="DF20">
            <v>0</v>
          </cell>
          <cell r="DG20" t="str">
            <v>na</v>
          </cell>
          <cell r="DH20" t="str">
            <v>Kirk Paisley</v>
          </cell>
          <cell r="DI20" t="str">
            <v>kirk.paisley@bdclarchitects.com</v>
          </cell>
          <cell r="DJ20" t="str">
            <v>BDCL Architects</v>
          </cell>
          <cell r="DK20" t="str">
            <v>Mattye Gouldsby Jones</v>
          </cell>
          <cell r="DL20" t="str">
            <v>mjones@coatsrose.com</v>
          </cell>
          <cell r="DM20" t="str">
            <v>Coats Rose, PC</v>
          </cell>
          <cell r="DN20" t="str">
            <v>no</v>
          </cell>
          <cell r="DO20">
            <v>0</v>
          </cell>
          <cell r="DP20" t="str">
            <v>na</v>
          </cell>
          <cell r="DQ20">
            <v>0</v>
          </cell>
          <cell r="DR20">
            <v>0</v>
          </cell>
          <cell r="DS20">
            <v>48423000900</v>
          </cell>
          <cell r="DT20" t="str">
            <v>no</v>
          </cell>
          <cell r="DU20">
            <v>11</v>
          </cell>
          <cell r="DV20" t="str">
            <v>yes</v>
          </cell>
          <cell r="DW20" t="str">
            <v>Meals on Wheels, Inc.</v>
          </cell>
          <cell r="DX20" t="str">
            <v>East Texas Food Bank</v>
          </cell>
          <cell r="DY20" t="str">
            <v>Path</v>
          </cell>
          <cell r="DZ20">
            <v>0</v>
          </cell>
          <cell r="EA20">
            <v>0</v>
          </cell>
          <cell r="EB20">
            <v>0</v>
          </cell>
          <cell r="EC20" t="str">
            <v>New Construction</v>
          </cell>
          <cell r="ED20">
            <v>0</v>
          </cell>
          <cell r="EE20" t="str">
            <v>1301 Chicon, Suite 101</v>
          </cell>
          <cell r="EF20" t="str">
            <v>Austin</v>
          </cell>
          <cell r="EG20" t="str">
            <v>Sarah Andre</v>
          </cell>
          <cell r="EH20" t="str">
            <v>sarah@structuretexas.com</v>
          </cell>
          <cell r="EI20" t="str">
            <v>sarah@structuretexas.com</v>
          </cell>
          <cell r="EJ20" t="str">
            <v>Sarah Andre</v>
          </cell>
          <cell r="EK20" t="str">
            <v>Structure Development</v>
          </cell>
          <cell r="EL20">
            <v>5126983369</v>
          </cell>
          <cell r="EM20">
            <v>5126983369</v>
          </cell>
          <cell r="EN20" t="str">
            <v>TX</v>
          </cell>
          <cell r="EO20">
            <v>78702</v>
          </cell>
          <cell r="EP20">
            <v>221.32462528550309</v>
          </cell>
          <cell r="EQ20">
            <v>221.32462528550309</v>
          </cell>
          <cell r="ER20">
            <v>137.58731694209331</v>
          </cell>
          <cell r="ES20" t="str">
            <v>1005 S Southeast Loop 323</v>
          </cell>
          <cell r="ET20" t="str">
            <v>Tyler</v>
          </cell>
          <cell r="EU20" t="str">
            <v>Smith</v>
          </cell>
          <cell r="EV20" t="str">
            <v>Reserve at Tyler</v>
          </cell>
          <cell r="EW20">
            <v>75701</v>
          </cell>
          <cell r="EX20" t="str">
            <v>Brian McGeady</v>
          </cell>
          <cell r="EY20" t="str">
            <v>brian.mcgeady@pivotal-hp.com</v>
          </cell>
          <cell r="EZ20" t="str">
            <v>PHP Development LLC</v>
          </cell>
          <cell r="FA20" t="str">
            <v>no</v>
          </cell>
          <cell r="FB20" t="str">
            <v>no</v>
          </cell>
          <cell r="FC20">
            <v>53</v>
          </cell>
          <cell r="FD20">
            <v>0</v>
          </cell>
          <cell r="FE20">
            <v>0</v>
          </cell>
          <cell r="FF20">
            <v>0</v>
          </cell>
          <cell r="FG20" t="str">
            <v>tbd</v>
          </cell>
          <cell r="FH20" t="str">
            <v>No</v>
          </cell>
          <cell r="FI20" t="str">
            <v>no</v>
          </cell>
          <cell r="FJ20">
            <v>88</v>
          </cell>
          <cell r="FK20">
            <v>1.3</v>
          </cell>
          <cell r="FL20">
            <v>48161</v>
          </cell>
          <cell r="FM20">
            <v>32.336669999999998</v>
          </cell>
          <cell r="FN20" t="str">
            <v>yes</v>
          </cell>
          <cell r="FO20">
            <v>-95.267870000000002</v>
          </cell>
          <cell r="FP20" t="str">
            <v>yes</v>
          </cell>
          <cell r="FQ20" t="str">
            <v>no</v>
          </cell>
          <cell r="FR20" t="str">
            <v>no</v>
          </cell>
          <cell r="FS20" t="str">
            <v>no</v>
          </cell>
          <cell r="FT20" t="str">
            <v>yes</v>
          </cell>
          <cell r="FU20">
            <v>0</v>
          </cell>
          <cell r="FV20">
            <v>0</v>
          </cell>
          <cell r="FW20">
            <v>0</v>
          </cell>
          <cell r="FX20">
            <v>0</v>
          </cell>
          <cell r="FY20">
            <v>0</v>
          </cell>
          <cell r="FZ20">
            <v>0</v>
          </cell>
          <cell r="GA20" t="str">
            <v>Reserve at Tyler LLC</v>
          </cell>
          <cell r="GB20" t="str">
            <v>PHP Reserve at Tyler LLC</v>
          </cell>
          <cell r="GC20" t="str">
            <v>Tyler Auxano GP LLC</v>
          </cell>
          <cell r="GD20" t="str">
            <v>PHP GP Holding LLC</v>
          </cell>
          <cell r="GE20" t="str">
            <v>Auxano Development, LLC</v>
          </cell>
          <cell r="GF20" t="str">
            <v>Limited Liability Company</v>
          </cell>
          <cell r="GG20" t="str">
            <v>Limited Liability Company</v>
          </cell>
          <cell r="GH20" t="str">
            <v>Limited Liability Company</v>
          </cell>
          <cell r="GI20" t="str">
            <v>Limited Liability Company</v>
          </cell>
          <cell r="GJ20" t="str">
            <v>Limited Liability Company</v>
          </cell>
          <cell r="GK20" t="str">
            <v>Todd Krumwiede</v>
          </cell>
          <cell r="GL20" t="str">
            <v>todd.krumwiede@pnc.com</v>
          </cell>
          <cell r="GM20" t="str">
            <v>PNC Bank NA</v>
          </cell>
          <cell r="GN20">
            <v>18.399999999999999</v>
          </cell>
          <cell r="GO20" t="str">
            <v>3q</v>
          </cell>
          <cell r="GP20">
            <v>1</v>
          </cell>
          <cell r="GQ20">
            <v>4</v>
          </cell>
          <cell r="GR20">
            <v>0</v>
          </cell>
          <cell r="GS20">
            <v>0</v>
          </cell>
          <cell r="GT20" t="str">
            <v>Urban</v>
          </cell>
          <cell r="GU20">
            <v>0</v>
          </cell>
          <cell r="GV20">
            <v>6</v>
          </cell>
          <cell r="GW20">
            <v>9</v>
          </cell>
          <cell r="GX20">
            <v>2</v>
          </cell>
          <cell r="GY20">
            <v>0</v>
          </cell>
          <cell r="GZ20">
            <v>15</v>
          </cell>
          <cell r="HA20">
            <v>11</v>
          </cell>
          <cell r="HB20">
            <v>11</v>
          </cell>
          <cell r="HC20">
            <v>7</v>
          </cell>
          <cell r="HD20">
            <v>5</v>
          </cell>
          <cell r="HE20">
            <v>3</v>
          </cell>
          <cell r="HF20">
            <v>4</v>
          </cell>
          <cell r="HG20">
            <v>1</v>
          </cell>
          <cell r="HH20">
            <v>10</v>
          </cell>
          <cell r="HI20">
            <v>26</v>
          </cell>
          <cell r="HJ20">
            <v>12</v>
          </cell>
          <cell r="HK20">
            <v>6</v>
          </cell>
          <cell r="HL20">
            <v>3</v>
          </cell>
          <cell r="HM20">
            <v>4</v>
          </cell>
          <cell r="HN20">
            <v>0</v>
          </cell>
          <cell r="HO20">
            <v>1</v>
          </cell>
          <cell r="HP20">
            <v>1</v>
          </cell>
          <cell r="HQ20">
            <v>0</v>
          </cell>
          <cell r="HR20">
            <v>17</v>
          </cell>
          <cell r="HS20">
            <v>0</v>
          </cell>
          <cell r="HT20" t="str">
            <v>no</v>
          </cell>
          <cell r="HU20" t="str">
            <v>no</v>
          </cell>
          <cell r="HV20" t="str">
            <v>no</v>
          </cell>
          <cell r="HW20" t="str">
            <v>yes</v>
          </cell>
          <cell r="HX20" t="str">
            <v>yes</v>
          </cell>
          <cell r="HY20" t="str">
            <v>yes</v>
          </cell>
          <cell r="HZ20">
            <v>0</v>
          </cell>
          <cell r="IA20">
            <v>0</v>
          </cell>
          <cell r="IB20">
            <v>0</v>
          </cell>
          <cell r="IC20" t="str">
            <v>Todd Krumwiede</v>
          </cell>
          <cell r="ID20" t="str">
            <v>todd.krumwiede@pnc.com</v>
          </cell>
          <cell r="IE20" t="str">
            <v>PNC Bank NA</v>
          </cell>
          <cell r="IF20" t="str">
            <v>Elderly</v>
          </cell>
          <cell r="IG20" t="str">
            <v>x</v>
          </cell>
          <cell r="IH20">
            <v>56</v>
          </cell>
          <cell r="II20">
            <v>45</v>
          </cell>
          <cell r="IJ20">
            <v>37215</v>
          </cell>
          <cell r="IK20">
            <v>137</v>
          </cell>
          <cell r="IL20">
            <v>45</v>
          </cell>
          <cell r="IM20" t="str">
            <v>no</v>
          </cell>
          <cell r="IN20" t="str">
            <v>no</v>
          </cell>
          <cell r="IO20" t="str">
            <v>yes</v>
          </cell>
          <cell r="IP20">
            <v>0</v>
          </cell>
          <cell r="IQ20">
            <v>0</v>
          </cell>
          <cell r="IR20">
            <v>0</v>
          </cell>
          <cell r="IS20" t="str">
            <v>no</v>
          </cell>
        </row>
        <row r="21">
          <cell r="A21">
            <v>24048</v>
          </cell>
          <cell r="B21" t="str">
            <v>2024-03-01 12:50:26</v>
          </cell>
          <cell r="C21" t="str">
            <v>Q:/http-files/mf/2024-HTC/mf24048/24048 Reserve at Kilgore MFApp 2.29.2024 FINAL.xlsx</v>
          </cell>
          <cell r="D21" t="str">
            <v>no</v>
          </cell>
          <cell r="E21" t="str">
            <v>yes</v>
          </cell>
          <cell r="F21" t="str">
            <v>yes</v>
          </cell>
          <cell r="G21" t="str">
            <v>no</v>
          </cell>
          <cell r="H21" t="str">
            <v>justin.gregory@pivotal-hp.com</v>
          </cell>
          <cell r="I21" t="str">
            <v>Justin Gregory</v>
          </cell>
          <cell r="J21" t="str">
            <v>(724) 561-3196</v>
          </cell>
          <cell r="K21" t="str">
            <v>(724) 561-3196</v>
          </cell>
          <cell r="L21" t="str">
            <v>yes</v>
          </cell>
          <cell r="M21" t="str">
            <v>yes</v>
          </cell>
          <cell r="N21" t="str">
            <v>yes</v>
          </cell>
          <cell r="O21">
            <v>0</v>
          </cell>
          <cell r="P21">
            <v>23</v>
          </cell>
          <cell r="Q21">
            <v>36</v>
          </cell>
          <cell r="R21">
            <v>0</v>
          </cell>
          <cell r="S21">
            <v>0</v>
          </cell>
          <cell r="T21">
            <v>0</v>
          </cell>
          <cell r="U21">
            <v>0</v>
          </cell>
          <cell r="V21">
            <v>0</v>
          </cell>
          <cell r="W21" t="str">
            <v>David Greer</v>
          </cell>
          <cell r="X21">
            <v>0</v>
          </cell>
          <cell r="Y21" t="str">
            <v>greer@bgeinxc.xom</v>
          </cell>
          <cell r="Z21" t="str">
            <v>tbd</v>
          </cell>
          <cell r="AA21" t="str">
            <v>BGE, Inc.</v>
          </cell>
          <cell r="AB21">
            <v>0</v>
          </cell>
          <cell r="AC21">
            <v>0</v>
          </cell>
          <cell r="AD21">
            <v>0</v>
          </cell>
          <cell r="AE21">
            <v>0</v>
          </cell>
          <cell r="AF21">
            <v>0</v>
          </cell>
          <cell r="AG21">
            <v>0</v>
          </cell>
          <cell r="AH21">
            <v>0</v>
          </cell>
          <cell r="AI21">
            <v>0</v>
          </cell>
          <cell r="AJ21" t="str">
            <v>tbd</v>
          </cell>
          <cell r="AK21">
            <v>0</v>
          </cell>
          <cell r="AL21">
            <v>0</v>
          </cell>
          <cell r="AM21">
            <v>0</v>
          </cell>
          <cell r="AN21">
            <v>0</v>
          </cell>
          <cell r="AO21">
            <v>0</v>
          </cell>
          <cell r="AP21">
            <v>0</v>
          </cell>
          <cell r="AQ21" t="str">
            <v>no</v>
          </cell>
          <cell r="AR21" t="str">
            <v>no</v>
          </cell>
          <cell r="AS21" t="str">
            <v>no</v>
          </cell>
          <cell r="AT21">
            <v>1562863</v>
          </cell>
          <cell r="AU21">
            <v>0</v>
          </cell>
          <cell r="AV21">
            <v>0</v>
          </cell>
          <cell r="AW21" t="str">
            <v>Choose a Dropdown</v>
          </cell>
          <cell r="AX21" t="str">
            <v>HOME-ARP Nonprofit Operating Cost and/or Capacity Building Assistance</v>
          </cell>
          <cell r="AY21">
            <v>0</v>
          </cell>
          <cell r="AZ21">
            <v>0</v>
          </cell>
          <cell r="BA21">
            <v>0</v>
          </cell>
          <cell r="BB21">
            <v>0</v>
          </cell>
          <cell r="BC21">
            <v>0</v>
          </cell>
          <cell r="BD21" t="str">
            <v>tbd</v>
          </cell>
          <cell r="BE21">
            <v>0</v>
          </cell>
          <cell r="BF21">
            <v>0</v>
          </cell>
          <cell r="BG21" t="str">
            <v>Darrell Jack</v>
          </cell>
          <cell r="BH21" t="str">
            <v>djakc@stic.net</v>
          </cell>
          <cell r="BI21" t="str">
            <v>Apartment Market Data LLC</v>
          </cell>
          <cell r="BJ21">
            <v>0</v>
          </cell>
          <cell r="BK21" t="str">
            <v>Choose a Dropdown</v>
          </cell>
          <cell r="BL21">
            <v>0</v>
          </cell>
          <cell r="BM21">
            <v>0</v>
          </cell>
          <cell r="BN21">
            <v>0</v>
          </cell>
          <cell r="BO21">
            <v>0</v>
          </cell>
          <cell r="BP21">
            <v>0</v>
          </cell>
          <cell r="BQ21">
            <v>0</v>
          </cell>
          <cell r="BR21">
            <v>0</v>
          </cell>
          <cell r="BS21" t="str">
            <v>Brian McGeady</v>
          </cell>
          <cell r="BT21" t="str">
            <v>brian.mcgeady@pivotal-hp.com</v>
          </cell>
          <cell r="BU21" t="str">
            <v>Pivotal Management</v>
          </cell>
          <cell r="BV21" t="str">
            <v>(513) 256-3810</v>
          </cell>
          <cell r="BW21" t="str">
            <v>na</v>
          </cell>
          <cell r="BX21" t="str">
            <v>No</v>
          </cell>
          <cell r="BY21" t="str">
            <v>no</v>
          </cell>
          <cell r="BZ21">
            <v>0</v>
          </cell>
          <cell r="CA21">
            <v>0</v>
          </cell>
          <cell r="CB21">
            <v>0</v>
          </cell>
          <cell r="CC21" t="str">
            <v>na</v>
          </cell>
          <cell r="CD21">
            <v>0</v>
          </cell>
          <cell r="CE21">
            <v>0</v>
          </cell>
          <cell r="CF21" t="str">
            <v>na</v>
          </cell>
          <cell r="CG21">
            <v>59</v>
          </cell>
          <cell r="CH21">
            <v>0</v>
          </cell>
          <cell r="CI21">
            <v>5</v>
          </cell>
          <cell r="CJ21">
            <v>0</v>
          </cell>
          <cell r="CK21">
            <v>12</v>
          </cell>
          <cell r="CL21">
            <v>42</v>
          </cell>
          <cell r="CM21">
            <v>0</v>
          </cell>
          <cell r="CN21">
            <v>0</v>
          </cell>
          <cell r="CO21">
            <v>0</v>
          </cell>
          <cell r="CP21">
            <v>0</v>
          </cell>
          <cell r="CQ21">
            <v>0</v>
          </cell>
          <cell r="CR21">
            <v>0</v>
          </cell>
          <cell r="CS21" t="str">
            <v>Jessica Smith</v>
          </cell>
          <cell r="CT21" t="str">
            <v>jessica.smith@tidwellgroup.com</v>
          </cell>
          <cell r="CU21" t="str">
            <v>Tidwell Group</v>
          </cell>
          <cell r="CV21" t="str">
            <v>9100 Centre Pointe Drive, Suite 210</v>
          </cell>
          <cell r="CW21" t="str">
            <v>West Chester</v>
          </cell>
          <cell r="CX21" t="str">
            <v>Brian McGeady</v>
          </cell>
          <cell r="CY21" t="str">
            <v>brian.mcgeady@pivotal-hp.com</v>
          </cell>
          <cell r="CZ21" t="str">
            <v>(513) 256-3810</v>
          </cell>
          <cell r="DA21" t="str">
            <v>(513) 256-3810</v>
          </cell>
          <cell r="DB21" t="str">
            <v>OH</v>
          </cell>
          <cell r="DC21">
            <v>45069</v>
          </cell>
          <cell r="DD21" t="str">
            <v>Reserve at Kilgore LLC</v>
          </cell>
          <cell r="DE21">
            <v>0</v>
          </cell>
          <cell r="DF21">
            <v>0</v>
          </cell>
          <cell r="DG21" t="str">
            <v>na</v>
          </cell>
          <cell r="DH21" t="str">
            <v>Kirk Paisley</v>
          </cell>
          <cell r="DI21" t="str">
            <v>kirk.paisley@bdclarchitects.com</v>
          </cell>
          <cell r="DJ21" t="str">
            <v>BDCL Architects</v>
          </cell>
          <cell r="DK21" t="str">
            <v>Mattye Gouldsby Jones</v>
          </cell>
          <cell r="DL21" t="str">
            <v>mjones@coatsrose.com</v>
          </cell>
          <cell r="DM21" t="str">
            <v>Coats Rose, PC</v>
          </cell>
          <cell r="DN21" t="str">
            <v>no</v>
          </cell>
          <cell r="DO21">
            <v>0</v>
          </cell>
          <cell r="DP21" t="str">
            <v>na</v>
          </cell>
          <cell r="DQ21">
            <v>0</v>
          </cell>
          <cell r="DR21">
            <v>0</v>
          </cell>
          <cell r="DS21">
            <v>48183010600</v>
          </cell>
          <cell r="DT21" t="str">
            <v>no</v>
          </cell>
          <cell r="DU21">
            <v>10</v>
          </cell>
          <cell r="DV21" t="str">
            <v>yes</v>
          </cell>
          <cell r="DW21" t="str">
            <v>Meals on Wheels of East Texas</v>
          </cell>
          <cell r="DX21" t="str">
            <v>Helping Hands of Kilgore</v>
          </cell>
          <cell r="DY21">
            <v>0</v>
          </cell>
          <cell r="DZ21">
            <v>0</v>
          </cell>
          <cell r="EA21">
            <v>0</v>
          </cell>
          <cell r="EB21">
            <v>0</v>
          </cell>
          <cell r="EC21" t="str">
            <v>New Construction</v>
          </cell>
          <cell r="ED21">
            <v>0</v>
          </cell>
          <cell r="EE21" t="str">
            <v>1301 Chicon, Suite 101</v>
          </cell>
          <cell r="EF21" t="str">
            <v>Austin</v>
          </cell>
          <cell r="EG21" t="str">
            <v>Sarah Andre</v>
          </cell>
          <cell r="EH21" t="str">
            <v>sarah@structuretexas.com</v>
          </cell>
          <cell r="EI21" t="str">
            <v>sarah@structuretexas.com</v>
          </cell>
          <cell r="EJ21" t="str">
            <v>Sarah Andre</v>
          </cell>
          <cell r="EK21" t="str">
            <v>Structure Development</v>
          </cell>
          <cell r="EL21">
            <v>5126983369</v>
          </cell>
          <cell r="EM21">
            <v>5126983369</v>
          </cell>
          <cell r="EN21" t="str">
            <v>TX</v>
          </cell>
          <cell r="EO21">
            <v>78702</v>
          </cell>
          <cell r="EP21">
            <v>216.7758928657577</v>
          </cell>
          <cell r="EQ21">
            <v>216.7758928657577</v>
          </cell>
          <cell r="ER21">
            <v>165.17798810278211</v>
          </cell>
          <cell r="ES21" t="str">
            <v>SWC of Utzman St and Parkview St</v>
          </cell>
          <cell r="ET21" t="str">
            <v>Kilgore</v>
          </cell>
          <cell r="EU21" t="str">
            <v>Gregg</v>
          </cell>
          <cell r="EV21" t="str">
            <v>Reserve at Kilgore</v>
          </cell>
          <cell r="EW21">
            <v>75662</v>
          </cell>
          <cell r="EX21" t="str">
            <v>Brian McGeady</v>
          </cell>
          <cell r="EY21" t="str">
            <v>brian.mcgeady@pivotal-hp.com</v>
          </cell>
          <cell r="EZ21" t="str">
            <v>PHP Development LLC</v>
          </cell>
          <cell r="FA21" t="str">
            <v>no</v>
          </cell>
          <cell r="FB21" t="str">
            <v>no</v>
          </cell>
          <cell r="FC21">
            <v>53</v>
          </cell>
          <cell r="FD21">
            <v>0</v>
          </cell>
          <cell r="FE21">
            <v>0</v>
          </cell>
          <cell r="FF21">
            <v>0</v>
          </cell>
          <cell r="FG21" t="str">
            <v>tbd</v>
          </cell>
          <cell r="FH21" t="str">
            <v>No</v>
          </cell>
          <cell r="FI21" t="str">
            <v>no</v>
          </cell>
          <cell r="FJ21">
            <v>108</v>
          </cell>
          <cell r="FK21">
            <v>1.3</v>
          </cell>
          <cell r="FL21">
            <v>71417</v>
          </cell>
          <cell r="FM21">
            <v>32.388669999999998</v>
          </cell>
          <cell r="FN21" t="str">
            <v>no</v>
          </cell>
          <cell r="FO21">
            <v>-94.85951</v>
          </cell>
          <cell r="FP21" t="str">
            <v>yes</v>
          </cell>
          <cell r="FQ21" t="str">
            <v>no</v>
          </cell>
          <cell r="FR21" t="str">
            <v>no</v>
          </cell>
          <cell r="FS21" t="str">
            <v>no</v>
          </cell>
          <cell r="FT21" t="str">
            <v>yes</v>
          </cell>
          <cell r="FU21">
            <v>0</v>
          </cell>
          <cell r="FV21">
            <v>0</v>
          </cell>
          <cell r="FW21">
            <v>0</v>
          </cell>
          <cell r="FX21">
            <v>0</v>
          </cell>
          <cell r="FY21">
            <v>0</v>
          </cell>
          <cell r="FZ21">
            <v>0</v>
          </cell>
          <cell r="GA21" t="str">
            <v>Reserve at Kilgore LLC</v>
          </cell>
          <cell r="GB21" t="str">
            <v>PHP Reserve at Kilgore LLC</v>
          </cell>
          <cell r="GC21" t="str">
            <v>Kilgore Auxano GP LLC</v>
          </cell>
          <cell r="GD21" t="str">
            <v>PHP GP Holding LLC</v>
          </cell>
          <cell r="GE21" t="str">
            <v>Auxano Development, LLC</v>
          </cell>
          <cell r="GF21" t="str">
            <v>Limited Liability Company</v>
          </cell>
          <cell r="GG21" t="str">
            <v>Limited Liability Company</v>
          </cell>
          <cell r="GH21" t="str">
            <v>Limited Liability Company</v>
          </cell>
          <cell r="GI21" t="str">
            <v>Limited Liability Company</v>
          </cell>
          <cell r="GJ21" t="str">
            <v>Limited Liability Company</v>
          </cell>
          <cell r="GK21" t="str">
            <v>Todd Krumwiede</v>
          </cell>
          <cell r="GL21" t="str">
            <v>todd.krumwiede@pnc.com</v>
          </cell>
          <cell r="GM21" t="str">
            <v>PNC Bank NA</v>
          </cell>
          <cell r="GN21">
            <v>6.9</v>
          </cell>
          <cell r="GO21" t="str">
            <v>1q</v>
          </cell>
          <cell r="GP21">
            <v>1</v>
          </cell>
          <cell r="GQ21">
            <v>4</v>
          </cell>
          <cell r="GR21">
            <v>0</v>
          </cell>
          <cell r="GS21">
            <v>0</v>
          </cell>
          <cell r="GT21" t="str">
            <v>Rural</v>
          </cell>
          <cell r="GU21">
            <v>0</v>
          </cell>
          <cell r="GV21">
            <v>6</v>
          </cell>
          <cell r="GW21">
            <v>9</v>
          </cell>
          <cell r="GX21">
            <v>2</v>
          </cell>
          <cell r="GY21">
            <v>2</v>
          </cell>
          <cell r="GZ21">
            <v>15</v>
          </cell>
          <cell r="HA21">
            <v>11</v>
          </cell>
          <cell r="HB21">
            <v>11</v>
          </cell>
          <cell r="HC21">
            <v>7</v>
          </cell>
          <cell r="HD21">
            <v>5</v>
          </cell>
          <cell r="HE21">
            <v>3</v>
          </cell>
          <cell r="HF21">
            <v>4</v>
          </cell>
          <cell r="HG21">
            <v>0</v>
          </cell>
          <cell r="HH21">
            <v>10</v>
          </cell>
          <cell r="HI21">
            <v>26</v>
          </cell>
          <cell r="HJ21">
            <v>12</v>
          </cell>
          <cell r="HK21">
            <v>6</v>
          </cell>
          <cell r="HL21">
            <v>3</v>
          </cell>
          <cell r="HM21">
            <v>4</v>
          </cell>
          <cell r="HN21">
            <v>0</v>
          </cell>
          <cell r="HO21">
            <v>1</v>
          </cell>
          <cell r="HP21">
            <v>1</v>
          </cell>
          <cell r="HQ21">
            <v>0</v>
          </cell>
          <cell r="HR21">
            <v>19</v>
          </cell>
          <cell r="HS21">
            <v>0</v>
          </cell>
          <cell r="HT21" t="str">
            <v>no</v>
          </cell>
          <cell r="HU21" t="str">
            <v>no</v>
          </cell>
          <cell r="HV21" t="str">
            <v>no</v>
          </cell>
          <cell r="HW21" t="str">
            <v>yes</v>
          </cell>
          <cell r="HX21" t="str">
            <v>yes</v>
          </cell>
          <cell r="HY21" t="str">
            <v>yes</v>
          </cell>
          <cell r="HZ21">
            <v>0</v>
          </cell>
          <cell r="IA21">
            <v>0</v>
          </cell>
          <cell r="IB21">
            <v>0</v>
          </cell>
          <cell r="IC21" t="str">
            <v>Todd Krumwiede</v>
          </cell>
          <cell r="ID21" t="str">
            <v>todd.krumwiede@pnc.com</v>
          </cell>
          <cell r="IE21" t="str">
            <v>PNC Bank NA</v>
          </cell>
          <cell r="IF21" t="str">
            <v>Elderly</v>
          </cell>
          <cell r="IG21" t="str">
            <v>x</v>
          </cell>
          <cell r="IH21">
            <v>56</v>
          </cell>
          <cell r="II21">
            <v>59</v>
          </cell>
          <cell r="IJ21">
            <v>48919</v>
          </cell>
          <cell r="IK21">
            <v>138</v>
          </cell>
          <cell r="IL21">
            <v>59</v>
          </cell>
          <cell r="IM21" t="str">
            <v>no</v>
          </cell>
          <cell r="IN21" t="str">
            <v>no</v>
          </cell>
          <cell r="IO21" t="str">
            <v>yes</v>
          </cell>
          <cell r="IP21">
            <v>0</v>
          </cell>
          <cell r="IQ21">
            <v>0</v>
          </cell>
          <cell r="IR21">
            <v>0</v>
          </cell>
          <cell r="IS21" t="str">
            <v>no</v>
          </cell>
        </row>
        <row r="22">
          <cell r="A22">
            <v>24056</v>
          </cell>
          <cell r="B22" t="str">
            <v>2024-03-01 14:03:07</v>
          </cell>
          <cell r="C22" t="str">
            <v>Q:/http-files/mf/2024-HTC/mf24056/24056_Vista Park_24-MFUniformApp_2024_v2.xlsx</v>
          </cell>
          <cell r="D22" t="str">
            <v>no</v>
          </cell>
          <cell r="E22" t="str">
            <v>yes</v>
          </cell>
          <cell r="F22" t="str">
            <v>yes</v>
          </cell>
          <cell r="G22" t="str">
            <v>no</v>
          </cell>
          <cell r="H22" t="str">
            <v>cyhap@apcompanies.com</v>
          </cell>
          <cell r="I22" t="str">
            <v>Carine Yhap</v>
          </cell>
          <cell r="J22">
            <v>0</v>
          </cell>
          <cell r="K22" t="str">
            <v>305-357-4724</v>
          </cell>
          <cell r="L22" t="str">
            <v>yes</v>
          </cell>
          <cell r="M22" t="str">
            <v>no</v>
          </cell>
          <cell r="N22" t="str">
            <v>yes</v>
          </cell>
          <cell r="O22">
            <v>25</v>
          </cell>
          <cell r="P22">
            <v>0</v>
          </cell>
          <cell r="Q22">
            <v>60</v>
          </cell>
          <cell r="R22">
            <v>0</v>
          </cell>
          <cell r="S22">
            <v>0</v>
          </cell>
          <cell r="T22">
            <v>0</v>
          </cell>
          <cell r="U22">
            <v>0</v>
          </cell>
          <cell r="V22" t="str">
            <v>Joseph A. Roig</v>
          </cell>
          <cell r="W22" t="str">
            <v>David Martinez</v>
          </cell>
          <cell r="X22" t="str">
            <v>jroig@apcompanies.com</v>
          </cell>
          <cell r="Y22" t="str">
            <v>DMartinez@pape-dawson.com</v>
          </cell>
          <cell r="Z22" t="str">
            <v>Atlantic Pacific Community Builders-Texas, LLC</v>
          </cell>
          <cell r="AA22" t="str">
            <v>Pape-Dawson Engineers</v>
          </cell>
          <cell r="AB22">
            <v>0</v>
          </cell>
          <cell r="AD22">
            <v>0</v>
          </cell>
          <cell r="AE22">
            <v>0</v>
          </cell>
          <cell r="AF22">
            <v>0</v>
          </cell>
          <cell r="AG22">
            <v>0</v>
          </cell>
          <cell r="AH22" t="str">
            <v>Joseph A. Roig</v>
          </cell>
          <cell r="AI22" t="str">
            <v>jroig@apcompanies.com</v>
          </cell>
          <cell r="AJ22" t="str">
            <v>Atlantic Pacific Community Builders-Texas, LLC</v>
          </cell>
          <cell r="AK22">
            <v>0</v>
          </cell>
          <cell r="AL22">
            <v>0</v>
          </cell>
          <cell r="AM22">
            <v>0</v>
          </cell>
          <cell r="AN22">
            <v>0</v>
          </cell>
          <cell r="AO22">
            <v>0</v>
          </cell>
          <cell r="AP22">
            <v>0</v>
          </cell>
          <cell r="AQ22" t="str">
            <v>no</v>
          </cell>
          <cell r="AR22" t="str">
            <v>no</v>
          </cell>
          <cell r="AS22" t="str">
            <v>no</v>
          </cell>
          <cell r="AT22">
            <v>2000000</v>
          </cell>
          <cell r="AU22">
            <v>0</v>
          </cell>
          <cell r="AV22">
            <v>0</v>
          </cell>
          <cell r="AW22" t="str">
            <v>Choose a Dropdown</v>
          </cell>
          <cell r="AX22" t="str">
            <v>HOME-ARP Nonprofit Operating Cost and/or Capacity Building Assistance</v>
          </cell>
          <cell r="AY22">
            <v>0</v>
          </cell>
          <cell r="AZ22">
            <v>0</v>
          </cell>
          <cell r="BA22">
            <v>0</v>
          </cell>
          <cell r="BB22" t="str">
            <v>Joseph A. Roig</v>
          </cell>
          <cell r="BC22" t="str">
            <v>jroig@apcompanies.com</v>
          </cell>
          <cell r="BD22" t="str">
            <v>Atlantic Pacific Community Builders-Texas, LLC</v>
          </cell>
          <cell r="BE22">
            <v>0</v>
          </cell>
          <cell r="BF22">
            <v>0</v>
          </cell>
          <cell r="BG22" t="str">
            <v>Darrell Jack</v>
          </cell>
          <cell r="BH22" t="str">
            <v>djack@stic.net</v>
          </cell>
          <cell r="BI22" t="str">
            <v>Apartment Market Data, LLC</v>
          </cell>
          <cell r="BJ22">
            <v>0</v>
          </cell>
          <cell r="BK22" t="str">
            <v>Choose a Dropdown</v>
          </cell>
          <cell r="BL22">
            <v>0</v>
          </cell>
          <cell r="BM22">
            <v>0</v>
          </cell>
          <cell r="BN22">
            <v>0</v>
          </cell>
          <cell r="BO22">
            <v>0</v>
          </cell>
          <cell r="BP22">
            <v>0</v>
          </cell>
          <cell r="BQ22">
            <v>0</v>
          </cell>
          <cell r="BR22">
            <v>0</v>
          </cell>
          <cell r="BS22" t="str">
            <v>Claudia Lopez</v>
          </cell>
          <cell r="BT22" t="str">
            <v>claudia@apcompanies.com</v>
          </cell>
          <cell r="BU22" t="str">
            <v>Atlantic Pacific Community Management, LLC</v>
          </cell>
          <cell r="BV22" t="str">
            <v>305-357-4702</v>
          </cell>
          <cell r="BW22" t="str">
            <v>If applicable</v>
          </cell>
          <cell r="BX22" t="str">
            <v>No</v>
          </cell>
          <cell r="BY22" t="str">
            <v>no</v>
          </cell>
          <cell r="BZ22">
            <v>0</v>
          </cell>
          <cell r="CA22" t="str">
            <v>Jonathan Del Sol</v>
          </cell>
          <cell r="CB22" t="str">
            <v>jdelsol@apcompanies.com</v>
          </cell>
          <cell r="CC22" t="str">
            <v>Atlantic Pacific Community Management, LLC</v>
          </cell>
          <cell r="CD22">
            <v>0</v>
          </cell>
          <cell r="CE22">
            <v>0</v>
          </cell>
          <cell r="CG22">
            <v>85</v>
          </cell>
          <cell r="CH22">
            <v>2</v>
          </cell>
          <cell r="CI22">
            <v>7</v>
          </cell>
          <cell r="CJ22">
            <v>0</v>
          </cell>
          <cell r="CK22">
            <v>22</v>
          </cell>
          <cell r="CL22">
            <v>54</v>
          </cell>
          <cell r="CM22">
            <v>0</v>
          </cell>
          <cell r="CN22">
            <v>0</v>
          </cell>
          <cell r="CO22">
            <v>0</v>
          </cell>
          <cell r="CP22">
            <v>0</v>
          </cell>
          <cell r="CQ22">
            <v>0</v>
          </cell>
          <cell r="CR22">
            <v>0</v>
          </cell>
          <cell r="CS22" t="str">
            <v>Chris Thomas</v>
          </cell>
          <cell r="CT22" t="str">
            <v>chris.thomas@tidwellgroup.com</v>
          </cell>
          <cell r="CU22" t="str">
            <v>Tidwell Group</v>
          </cell>
          <cell r="CV22" t="str">
            <v>161 NW 6th Street, Suite 1020</v>
          </cell>
          <cell r="CW22" t="str">
            <v>Miami</v>
          </cell>
          <cell r="CX22" t="str">
            <v>Dan Wilson</v>
          </cell>
          <cell r="CY22" t="str">
            <v>dwilson@apcompanies.com</v>
          </cell>
          <cell r="CZ22">
            <v>0</v>
          </cell>
          <cell r="DA22" t="str">
            <v>305-357-4733</v>
          </cell>
          <cell r="DB22" t="str">
            <v>FL</v>
          </cell>
          <cell r="DC22">
            <v>33136</v>
          </cell>
          <cell r="DD22" t="str">
            <v>SA Vista Park, L.P.</v>
          </cell>
          <cell r="DE22">
            <v>0</v>
          </cell>
          <cell r="DF22">
            <v>0</v>
          </cell>
          <cell r="DH22" t="str">
            <v>Mariela Valdivia</v>
          </cell>
          <cell r="DI22" t="str">
            <v>mariela.valdivia@alta-architects.com</v>
          </cell>
          <cell r="DJ22" t="str">
            <v>Alta Architects</v>
          </cell>
          <cell r="DK22" t="str">
            <v>Cynthia Bast</v>
          </cell>
          <cell r="DL22" t="str">
            <v>cbast@lockelord.com</v>
          </cell>
          <cell r="DM22" t="str">
            <v>Locke Lord</v>
          </cell>
          <cell r="DN22" t="str">
            <v>yes</v>
          </cell>
          <cell r="DO22">
            <v>0</v>
          </cell>
          <cell r="DQ22">
            <v>0</v>
          </cell>
          <cell r="DR22">
            <v>0</v>
          </cell>
          <cell r="DS22">
            <v>48029121809</v>
          </cell>
          <cell r="DT22" t="str">
            <v>No</v>
          </cell>
          <cell r="DU22">
            <v>11</v>
          </cell>
          <cell r="DV22" t="str">
            <v>yes</v>
          </cell>
          <cell r="DW22" t="str">
            <v>form communities</v>
          </cell>
          <cell r="DX22" t="str">
            <v>MOVE Texas Action Fund</v>
          </cell>
          <cell r="DY22" t="str">
            <v>MACRI</v>
          </cell>
          <cell r="DZ22">
            <v>0</v>
          </cell>
          <cell r="EA22">
            <v>0</v>
          </cell>
          <cell r="EB22">
            <v>0</v>
          </cell>
          <cell r="EC22" t="str">
            <v>New Construction</v>
          </cell>
          <cell r="ED22">
            <v>0</v>
          </cell>
          <cell r="EE22">
            <v>0</v>
          </cell>
          <cell r="EF22">
            <v>0</v>
          </cell>
          <cell r="EG22">
            <v>0</v>
          </cell>
          <cell r="EH22">
            <v>0</v>
          </cell>
          <cell r="EI22">
            <v>0</v>
          </cell>
          <cell r="EL22">
            <v>0</v>
          </cell>
          <cell r="EM22">
            <v>0</v>
          </cell>
          <cell r="EN22">
            <v>0</v>
          </cell>
          <cell r="EO22">
            <v>0</v>
          </cell>
          <cell r="EP22">
            <v>208.3052623381266</v>
          </cell>
          <cell r="EQ22">
            <v>208.3052623381266</v>
          </cell>
          <cell r="ER22">
            <v>154.08671355496921</v>
          </cell>
          <cell r="ES22" t="str">
            <v>NE of Nacogdoches Rd and Spring Farm St</v>
          </cell>
          <cell r="ET22" t="str">
            <v>San Antonio</v>
          </cell>
          <cell r="EU22" t="str">
            <v>Bexar</v>
          </cell>
          <cell r="EV22" t="str">
            <v>Vista Park</v>
          </cell>
          <cell r="EW22">
            <v>78247</v>
          </cell>
          <cell r="EX22" t="str">
            <v>Dan Wilson</v>
          </cell>
          <cell r="EY22" t="str">
            <v>dwilson@apcompanies.com</v>
          </cell>
          <cell r="EZ22" t="str">
            <v>SA Vista Park Development, LLC</v>
          </cell>
          <cell r="FA22" t="str">
            <v>no</v>
          </cell>
          <cell r="FB22" t="str">
            <v>No</v>
          </cell>
          <cell r="FC22">
            <v>53</v>
          </cell>
          <cell r="FD22">
            <v>0</v>
          </cell>
          <cell r="FE22" t="str">
            <v>David Martinez</v>
          </cell>
          <cell r="FF22" t="str">
            <v>DMartinez@pape-dawson.com</v>
          </cell>
          <cell r="FG22" t="str">
            <v>Pape-Dawson Engineers</v>
          </cell>
          <cell r="FH22" t="str">
            <v>Yes</v>
          </cell>
          <cell r="FI22" t="str">
            <v>no</v>
          </cell>
          <cell r="FJ22">
            <v>148</v>
          </cell>
          <cell r="FK22">
            <v>1.3</v>
          </cell>
          <cell r="FL22">
            <v>74031</v>
          </cell>
          <cell r="FM22">
            <v>29.575566999999999</v>
          </cell>
          <cell r="FN22" t="str">
            <v>yes</v>
          </cell>
          <cell r="FO22">
            <v>-98.376845000000003</v>
          </cell>
          <cell r="FP22" t="str">
            <v>yes</v>
          </cell>
          <cell r="FR22" t="str">
            <v>No</v>
          </cell>
          <cell r="FS22" t="str">
            <v>No</v>
          </cell>
          <cell r="FT22" t="str">
            <v>yes</v>
          </cell>
          <cell r="FU22">
            <v>0</v>
          </cell>
          <cell r="FV22">
            <v>0</v>
          </cell>
          <cell r="FW22">
            <v>0</v>
          </cell>
          <cell r="FX22">
            <v>0</v>
          </cell>
          <cell r="FY22">
            <v>0</v>
          </cell>
          <cell r="FZ22">
            <v>0</v>
          </cell>
          <cell r="GA22" t="str">
            <v>SA Vista Park, L.P.</v>
          </cell>
          <cell r="GB22" t="str">
            <v>SA Vista Park GP, LLC</v>
          </cell>
          <cell r="GC22" t="str">
            <v>SA Vista Park Development, LLC</v>
          </cell>
          <cell r="GD22" t="str">
            <v>Abacus Development, LLC</v>
          </cell>
          <cell r="GE22" t="str">
            <v>Kenneth J. Cohen Revocable Trust</v>
          </cell>
          <cell r="GF22" t="str">
            <v>Limited Partnership</v>
          </cell>
          <cell r="GG22" t="str">
            <v>Limited Liability Company</v>
          </cell>
          <cell r="GH22" t="str">
            <v>Limited Liability Company</v>
          </cell>
          <cell r="GI22" t="str">
            <v>Limited Liability Company</v>
          </cell>
          <cell r="GJ22">
            <v>0</v>
          </cell>
          <cell r="GK22">
            <v>0</v>
          </cell>
          <cell r="GL22">
            <v>0</v>
          </cell>
          <cell r="GN22">
            <v>3.4</v>
          </cell>
          <cell r="GO22" t="str">
            <v>2q</v>
          </cell>
          <cell r="GP22">
            <v>1</v>
          </cell>
          <cell r="GQ22">
            <v>9</v>
          </cell>
          <cell r="GR22">
            <v>0</v>
          </cell>
          <cell r="GS22">
            <v>0</v>
          </cell>
          <cell r="GT22" t="str">
            <v>Urban</v>
          </cell>
          <cell r="GU22">
            <v>0</v>
          </cell>
          <cell r="GV22">
            <v>6</v>
          </cell>
          <cell r="GW22">
            <v>9</v>
          </cell>
          <cell r="GX22">
            <v>2</v>
          </cell>
          <cell r="GY22">
            <v>2</v>
          </cell>
          <cell r="GZ22">
            <v>15</v>
          </cell>
          <cell r="HA22">
            <v>11</v>
          </cell>
          <cell r="HB22">
            <v>11</v>
          </cell>
          <cell r="HC22">
            <v>7</v>
          </cell>
          <cell r="HD22">
            <v>5</v>
          </cell>
          <cell r="HE22">
            <v>3</v>
          </cell>
          <cell r="HF22">
            <v>4</v>
          </cell>
          <cell r="HG22">
            <v>1</v>
          </cell>
          <cell r="HH22">
            <v>10</v>
          </cell>
          <cell r="HI22">
            <v>26</v>
          </cell>
          <cell r="HJ22">
            <v>12</v>
          </cell>
          <cell r="HK22">
            <v>6</v>
          </cell>
          <cell r="HL22">
            <v>3</v>
          </cell>
          <cell r="HM22">
            <v>4</v>
          </cell>
          <cell r="HN22">
            <v>0</v>
          </cell>
          <cell r="HO22">
            <v>1</v>
          </cell>
          <cell r="HP22">
            <v>1</v>
          </cell>
          <cell r="HQ22">
            <v>0</v>
          </cell>
          <cell r="HR22">
            <v>19</v>
          </cell>
          <cell r="HS22">
            <v>0</v>
          </cell>
          <cell r="HT22" t="str">
            <v>no</v>
          </cell>
          <cell r="HU22" t="str">
            <v>no</v>
          </cell>
          <cell r="HV22" t="str">
            <v>no</v>
          </cell>
          <cell r="HW22" t="str">
            <v>yes</v>
          </cell>
          <cell r="HX22" t="str">
            <v>yes</v>
          </cell>
          <cell r="HY22" t="str">
            <v>yes</v>
          </cell>
          <cell r="HZ22">
            <v>0</v>
          </cell>
          <cell r="IA22">
            <v>0</v>
          </cell>
          <cell r="IB22">
            <v>0</v>
          </cell>
          <cell r="IC22">
            <v>0</v>
          </cell>
          <cell r="ID22">
            <v>0</v>
          </cell>
          <cell r="IF22" t="str">
            <v>General</v>
          </cell>
          <cell r="IG22" t="str">
            <v>X</v>
          </cell>
          <cell r="IH22">
            <v>56</v>
          </cell>
          <cell r="II22">
            <v>85</v>
          </cell>
          <cell r="IJ22">
            <v>63990</v>
          </cell>
          <cell r="IK22">
            <v>139</v>
          </cell>
          <cell r="IL22">
            <v>85</v>
          </cell>
          <cell r="IM22" t="str">
            <v>no</v>
          </cell>
          <cell r="IN22" t="str">
            <v>no</v>
          </cell>
          <cell r="IP22">
            <v>0</v>
          </cell>
          <cell r="IQ22">
            <v>0</v>
          </cell>
        </row>
        <row r="23">
          <cell r="A23">
            <v>24057</v>
          </cell>
          <cell r="B23" t="str">
            <v>2024-02-29 10:29:36</v>
          </cell>
          <cell r="C23" t="str">
            <v>Q:/http-files/mf/2024-HTC/mf24057/24057 Willows Applications - FINAL.xlsx</v>
          </cell>
          <cell r="D23" t="str">
            <v>no</v>
          </cell>
          <cell r="E23" t="str">
            <v>yes</v>
          </cell>
          <cell r="F23" t="str">
            <v>yes</v>
          </cell>
          <cell r="G23" t="str">
            <v>no</v>
          </cell>
          <cell r="H23" t="str">
            <v>jarabalais@mac-rellc.com</v>
          </cell>
          <cell r="I23" t="str">
            <v>Jason Rabalais</v>
          </cell>
          <cell r="J23">
            <v>0</v>
          </cell>
          <cell r="K23">
            <v>5045611172</v>
          </cell>
          <cell r="L23" t="str">
            <v>yes</v>
          </cell>
          <cell r="M23" t="str">
            <v>yes</v>
          </cell>
          <cell r="N23" t="str">
            <v>yes</v>
          </cell>
          <cell r="O23">
            <v>0</v>
          </cell>
          <cell r="P23">
            <v>16</v>
          </cell>
          <cell r="Q23">
            <v>16</v>
          </cell>
          <cell r="R23">
            <v>0</v>
          </cell>
          <cell r="S23">
            <v>0</v>
          </cell>
          <cell r="T23">
            <v>0</v>
          </cell>
          <cell r="U23">
            <v>0</v>
          </cell>
          <cell r="V23" t="str">
            <v>Murray Calhoun</v>
          </cell>
          <cell r="W23">
            <v>0</v>
          </cell>
          <cell r="X23" t="str">
            <v>murraycalhoun@mac-rellc.com</v>
          </cell>
          <cell r="Y23">
            <v>0</v>
          </cell>
          <cell r="Z23" t="str">
            <v>Lymac, LLC</v>
          </cell>
          <cell r="AA23">
            <v>0</v>
          </cell>
          <cell r="AB23">
            <v>0</v>
          </cell>
          <cell r="AC23">
            <v>0</v>
          </cell>
          <cell r="AD23">
            <v>0</v>
          </cell>
          <cell r="AE23">
            <v>0</v>
          </cell>
          <cell r="AF23">
            <v>0</v>
          </cell>
          <cell r="AG23">
            <v>0</v>
          </cell>
          <cell r="AH23" t="str">
            <v>Murray Calhoun</v>
          </cell>
          <cell r="AI23" t="str">
            <v>murraycalhoun@mac-rellc.com</v>
          </cell>
          <cell r="AJ23" t="str">
            <v>Lymac Construction, LLC</v>
          </cell>
          <cell r="AK23">
            <v>0</v>
          </cell>
          <cell r="AL23">
            <v>0</v>
          </cell>
          <cell r="AM23">
            <v>0</v>
          </cell>
          <cell r="AN23">
            <v>0</v>
          </cell>
          <cell r="AO23">
            <v>0</v>
          </cell>
          <cell r="AP23">
            <v>0</v>
          </cell>
          <cell r="AQ23" t="str">
            <v>no</v>
          </cell>
          <cell r="AR23" t="str">
            <v>yes</v>
          </cell>
          <cell r="AS23" t="str">
            <v>no</v>
          </cell>
          <cell r="AT23">
            <v>405991</v>
          </cell>
          <cell r="AU23">
            <v>0</v>
          </cell>
          <cell r="AV23">
            <v>0</v>
          </cell>
          <cell r="AW23" t="str">
            <v>Choose a Dropdown</v>
          </cell>
          <cell r="AX23" t="str">
            <v>HOME-ARP Nonprofit Operating Cost and/or Capacity Building Assistance</v>
          </cell>
          <cell r="AY23">
            <v>0</v>
          </cell>
          <cell r="AZ23">
            <v>0</v>
          </cell>
          <cell r="BA23">
            <v>0</v>
          </cell>
          <cell r="BB23">
            <v>0</v>
          </cell>
          <cell r="BC23">
            <v>0</v>
          </cell>
          <cell r="BD23">
            <v>0</v>
          </cell>
          <cell r="BE23">
            <v>0</v>
          </cell>
          <cell r="BF23">
            <v>0</v>
          </cell>
          <cell r="BG23">
            <v>0</v>
          </cell>
          <cell r="BH23">
            <v>0</v>
          </cell>
          <cell r="BI23" t="str">
            <v>Not Applicable</v>
          </cell>
          <cell r="BJ23">
            <v>0</v>
          </cell>
          <cell r="BK23" t="str">
            <v>Choose a Dropdown</v>
          </cell>
          <cell r="BL23">
            <v>0</v>
          </cell>
          <cell r="BM23">
            <v>0</v>
          </cell>
          <cell r="BN23">
            <v>0</v>
          </cell>
          <cell r="BO23">
            <v>0</v>
          </cell>
          <cell r="BP23">
            <v>0</v>
          </cell>
          <cell r="BQ23">
            <v>0</v>
          </cell>
          <cell r="BR23">
            <v>0</v>
          </cell>
          <cell r="BS23" t="str">
            <v>Murray Calhoun</v>
          </cell>
          <cell r="BT23" t="str">
            <v>murraycalhoun@mac-rellc.com</v>
          </cell>
          <cell r="BU23" t="str">
            <v>MAC-RE, LLC</v>
          </cell>
          <cell r="BV23">
            <v>5045611172</v>
          </cell>
          <cell r="BW23">
            <v>95076</v>
          </cell>
          <cell r="BX23">
            <v>0</v>
          </cell>
          <cell r="BY23" t="str">
            <v>no</v>
          </cell>
          <cell r="BZ23">
            <v>0</v>
          </cell>
          <cell r="CA23">
            <v>0</v>
          </cell>
          <cell r="CB23">
            <v>0</v>
          </cell>
          <cell r="CC23">
            <v>0</v>
          </cell>
          <cell r="CD23">
            <v>0</v>
          </cell>
          <cell r="CE23">
            <v>0</v>
          </cell>
          <cell r="CF23">
            <v>0</v>
          </cell>
          <cell r="CG23">
            <v>31</v>
          </cell>
          <cell r="CH23">
            <v>0</v>
          </cell>
          <cell r="CI23">
            <v>3</v>
          </cell>
          <cell r="CJ23">
            <v>0</v>
          </cell>
          <cell r="CK23">
            <v>7</v>
          </cell>
          <cell r="CL23">
            <v>21</v>
          </cell>
          <cell r="CM23">
            <v>0</v>
          </cell>
          <cell r="CN23">
            <v>0</v>
          </cell>
          <cell r="CO23">
            <v>1</v>
          </cell>
          <cell r="CP23">
            <v>0</v>
          </cell>
          <cell r="CQ23">
            <v>1</v>
          </cell>
          <cell r="CR23">
            <v>0</v>
          </cell>
          <cell r="CS23" t="str">
            <v>James Bond</v>
          </cell>
          <cell r="CT23" t="str">
            <v>jbond@bntcpas.com</v>
          </cell>
          <cell r="CU23" t="str">
            <v>Bond &amp; Tousignant</v>
          </cell>
          <cell r="CV23" t="str">
            <v>3224 26th Street</v>
          </cell>
          <cell r="CW23" t="str">
            <v>Metairie</v>
          </cell>
          <cell r="CX23" t="str">
            <v>Murray Calhoun</v>
          </cell>
          <cell r="CY23" t="str">
            <v>murraycalhoun@mac-rellc.com</v>
          </cell>
          <cell r="CZ23">
            <v>0</v>
          </cell>
          <cell r="DA23">
            <v>5045614472</v>
          </cell>
          <cell r="DB23" t="str">
            <v>LA</v>
          </cell>
          <cell r="DC23">
            <v>70002</v>
          </cell>
          <cell r="DD23" t="str">
            <v>Willows RD Housing, L.P.</v>
          </cell>
          <cell r="DE23" t="str">
            <v>John Fisher</v>
          </cell>
          <cell r="DF23">
            <v>0</v>
          </cell>
          <cell r="DG23" t="str">
            <v>O'Connor &amp; Associates</v>
          </cell>
          <cell r="DH23" t="str">
            <v>S. Brodie Ardoin</v>
          </cell>
          <cell r="DI23" t="str">
            <v>brodie@ardoinarchitecture.com</v>
          </cell>
          <cell r="DJ23" t="str">
            <v>Ardoin Architecture, LLC</v>
          </cell>
          <cell r="DK23" t="str">
            <v>Cynthia Bast</v>
          </cell>
          <cell r="DL23" t="str">
            <v>cbast@lockelord.com</v>
          </cell>
          <cell r="DM23" t="str">
            <v>Locke Lord</v>
          </cell>
          <cell r="DN23" t="str">
            <v>no</v>
          </cell>
          <cell r="DO23">
            <v>0</v>
          </cell>
          <cell r="DP23">
            <v>0</v>
          </cell>
          <cell r="DQ23">
            <v>0</v>
          </cell>
          <cell r="DR23">
            <v>0</v>
          </cell>
          <cell r="DS23">
            <v>48021950700</v>
          </cell>
          <cell r="DT23" t="str">
            <v>No</v>
          </cell>
          <cell r="DU23">
            <v>11</v>
          </cell>
          <cell r="DV23" t="str">
            <v>no</v>
          </cell>
          <cell r="DW23">
            <v>0</v>
          </cell>
          <cell r="DX23">
            <v>0</v>
          </cell>
          <cell r="DY23">
            <v>0</v>
          </cell>
          <cell r="DZ23">
            <v>0</v>
          </cell>
          <cell r="EA23">
            <v>0</v>
          </cell>
          <cell r="EB23">
            <v>0</v>
          </cell>
          <cell r="EC23" t="str">
            <v>Acquisition/Rehab</v>
          </cell>
          <cell r="ED23">
            <v>0</v>
          </cell>
          <cell r="EE23" t="str">
            <v>1305 Dusky Thrush Trail</v>
          </cell>
          <cell r="EF23" t="str">
            <v>Austin</v>
          </cell>
          <cell r="EG23" t="str">
            <v>Robbye Meyer</v>
          </cell>
          <cell r="EH23" t="str">
            <v>robbye@arxadvantage.net</v>
          </cell>
          <cell r="EI23" t="str">
            <v>robbye@arxadvantage.net</v>
          </cell>
          <cell r="EJ23" t="str">
            <v>Robbye Meyer</v>
          </cell>
          <cell r="EK23" t="str">
            <v>Arx Advantage</v>
          </cell>
          <cell r="EL23">
            <v>0</v>
          </cell>
          <cell r="EM23">
            <v>5129632555</v>
          </cell>
          <cell r="EN23" t="str">
            <v>TX</v>
          </cell>
          <cell r="EO23">
            <v>78746</v>
          </cell>
          <cell r="EP23">
            <v>148.85600533807829</v>
          </cell>
          <cell r="EQ23">
            <v>109.46819395017791</v>
          </cell>
          <cell r="ER23">
            <v>72.677713523131672</v>
          </cell>
          <cell r="ES23" t="str">
            <v>324 Webb Street</v>
          </cell>
          <cell r="ET23" t="str">
            <v>Smithville</v>
          </cell>
          <cell r="EU23" t="str">
            <v>Bastrop</v>
          </cell>
          <cell r="EV23" t="str">
            <v>The Willows Apartments</v>
          </cell>
          <cell r="EW23">
            <v>78957</v>
          </cell>
          <cell r="EX23" t="str">
            <v>Murray Calhoun</v>
          </cell>
          <cell r="EY23" t="str">
            <v>murraycalhoun@mac-rellc.com</v>
          </cell>
          <cell r="EZ23" t="str">
            <v>Lymac, LLC</v>
          </cell>
          <cell r="FA23" t="str">
            <v>no</v>
          </cell>
          <cell r="FB23" t="str">
            <v>No</v>
          </cell>
          <cell r="FC23">
            <v>53</v>
          </cell>
          <cell r="FD23">
            <v>0</v>
          </cell>
          <cell r="FE23">
            <v>0</v>
          </cell>
          <cell r="FF23">
            <v>0</v>
          </cell>
          <cell r="FG23">
            <v>0</v>
          </cell>
          <cell r="FH23" t="str">
            <v>Yes</v>
          </cell>
          <cell r="FI23" t="str">
            <v>no</v>
          </cell>
          <cell r="FJ23">
            <v>60</v>
          </cell>
          <cell r="FK23">
            <v>1.3</v>
          </cell>
          <cell r="FL23">
            <v>57857</v>
          </cell>
          <cell r="FM23">
            <v>30.003022000000001</v>
          </cell>
          <cell r="FN23" t="str">
            <v>yes</v>
          </cell>
          <cell r="FO23">
            <v>-97.141531000000001</v>
          </cell>
          <cell r="FP23" t="str">
            <v>yes</v>
          </cell>
          <cell r="FQ23" t="str">
            <v>no</v>
          </cell>
          <cell r="FR23" t="str">
            <v>Yes</v>
          </cell>
          <cell r="FS23" t="str">
            <v>no</v>
          </cell>
          <cell r="FT23" t="str">
            <v>yes</v>
          </cell>
          <cell r="FU23">
            <v>0</v>
          </cell>
          <cell r="FV23">
            <v>0</v>
          </cell>
          <cell r="FW23">
            <v>0</v>
          </cell>
          <cell r="FX23">
            <v>0</v>
          </cell>
          <cell r="FY23">
            <v>0</v>
          </cell>
          <cell r="FZ23">
            <v>0</v>
          </cell>
          <cell r="GA23" t="str">
            <v>Willows RD Housing, L.P.</v>
          </cell>
          <cell r="GB23" t="str">
            <v>RD 2014 General Partner, L.L.C.</v>
          </cell>
          <cell r="GC23" t="str">
            <v>Pecan Tree Square, L.L.C.</v>
          </cell>
          <cell r="GD23" t="str">
            <v>Lymac, L.L.C.</v>
          </cell>
          <cell r="GE23" t="str">
            <v>Lymac Construction, L.L.C.</v>
          </cell>
          <cell r="GF23" t="str">
            <v>Limited Partnership</v>
          </cell>
          <cell r="GG23" t="str">
            <v>Limited Liability Company</v>
          </cell>
          <cell r="GH23" t="str">
            <v>Limited Liability Company</v>
          </cell>
          <cell r="GI23" t="str">
            <v>Limited Liability Company</v>
          </cell>
          <cell r="GJ23" t="str">
            <v>Limited Liability Company</v>
          </cell>
          <cell r="GK23">
            <v>0</v>
          </cell>
          <cell r="GL23">
            <v>0</v>
          </cell>
          <cell r="GM23" t="str">
            <v>Not Applicable</v>
          </cell>
          <cell r="GN23">
            <v>7.5</v>
          </cell>
          <cell r="GO23" t="str">
            <v>4q</v>
          </cell>
          <cell r="GP23">
            <v>0</v>
          </cell>
          <cell r="GQ23">
            <v>7</v>
          </cell>
          <cell r="GR23">
            <v>0</v>
          </cell>
          <cell r="GS23">
            <v>0</v>
          </cell>
          <cell r="GT23" t="str">
            <v>Rural</v>
          </cell>
          <cell r="GU23">
            <v>0</v>
          </cell>
          <cell r="GV23">
            <v>6</v>
          </cell>
          <cell r="GW23">
            <v>9</v>
          </cell>
          <cell r="GX23">
            <v>2</v>
          </cell>
          <cell r="GY23">
            <v>0</v>
          </cell>
          <cell r="GZ23">
            <v>15</v>
          </cell>
          <cell r="HA23">
            <v>11</v>
          </cell>
          <cell r="HB23">
            <v>11</v>
          </cell>
          <cell r="HC23">
            <v>7</v>
          </cell>
          <cell r="HD23">
            <v>4</v>
          </cell>
          <cell r="HE23">
            <v>3</v>
          </cell>
          <cell r="HF23">
            <v>0</v>
          </cell>
          <cell r="HG23">
            <v>1</v>
          </cell>
          <cell r="HH23">
            <v>10</v>
          </cell>
          <cell r="HI23">
            <v>26</v>
          </cell>
          <cell r="HJ23">
            <v>12</v>
          </cell>
          <cell r="HK23">
            <v>6</v>
          </cell>
          <cell r="HL23">
            <v>3</v>
          </cell>
          <cell r="HM23">
            <v>4</v>
          </cell>
          <cell r="HN23">
            <v>0</v>
          </cell>
          <cell r="HO23">
            <v>1</v>
          </cell>
          <cell r="HP23">
            <v>1</v>
          </cell>
          <cell r="HQ23">
            <v>0</v>
          </cell>
          <cell r="HR23">
            <v>17</v>
          </cell>
          <cell r="HS23">
            <v>0</v>
          </cell>
          <cell r="HT23" t="str">
            <v>no</v>
          </cell>
          <cell r="HU23" t="str">
            <v>no</v>
          </cell>
          <cell r="HV23" t="str">
            <v>no</v>
          </cell>
          <cell r="HW23" t="str">
            <v>no</v>
          </cell>
          <cell r="HX23" t="str">
            <v>no</v>
          </cell>
          <cell r="HY23" t="str">
            <v>no</v>
          </cell>
          <cell r="HZ23">
            <v>0</v>
          </cell>
          <cell r="IA23">
            <v>0</v>
          </cell>
          <cell r="IB23">
            <v>0</v>
          </cell>
          <cell r="IC23" t="str">
            <v>Michael Byrd</v>
          </cell>
          <cell r="ID23" t="str">
            <v>mbyrd@wncinc.com</v>
          </cell>
          <cell r="IE23" t="str">
            <v>WNC</v>
          </cell>
          <cell r="IF23" t="str">
            <v>General</v>
          </cell>
          <cell r="IG23">
            <v>0</v>
          </cell>
          <cell r="IH23">
            <v>51</v>
          </cell>
          <cell r="II23">
            <v>31</v>
          </cell>
          <cell r="IJ23">
            <v>22480</v>
          </cell>
          <cell r="IK23">
            <v>132</v>
          </cell>
          <cell r="IL23">
            <v>32</v>
          </cell>
          <cell r="IM23" t="str">
            <v>no</v>
          </cell>
          <cell r="IN23" t="str">
            <v>no</v>
          </cell>
          <cell r="IO23" t="str">
            <v>no</v>
          </cell>
          <cell r="IP23">
            <v>0</v>
          </cell>
          <cell r="IQ23">
            <v>0</v>
          </cell>
          <cell r="IR23">
            <v>0</v>
          </cell>
          <cell r="IS23" t="str">
            <v>no</v>
          </cell>
        </row>
        <row r="24">
          <cell r="A24">
            <v>24061</v>
          </cell>
          <cell r="B24" t="str">
            <v>2024-02-29 10:35:00</v>
          </cell>
          <cell r="C24" t="str">
            <v>Q:/http-files/mf/2024-HTC/mf24061/24061 Fredericksburg Senior Application - FINAL.xlsx</v>
          </cell>
          <cell r="D24" t="str">
            <v>no</v>
          </cell>
          <cell r="E24" t="str">
            <v>yes</v>
          </cell>
          <cell r="F24" t="str">
            <v>yes</v>
          </cell>
          <cell r="G24" t="str">
            <v>no</v>
          </cell>
          <cell r="H24" t="str">
            <v>jarabalais@mac-rellc.com</v>
          </cell>
          <cell r="I24" t="str">
            <v>Jason Rabalais</v>
          </cell>
          <cell r="J24">
            <v>0</v>
          </cell>
          <cell r="K24">
            <v>5045611172</v>
          </cell>
          <cell r="L24" t="str">
            <v>yes</v>
          </cell>
          <cell r="M24" t="str">
            <v>yes</v>
          </cell>
          <cell r="N24" t="str">
            <v>no</v>
          </cell>
          <cell r="O24">
            <v>0</v>
          </cell>
          <cell r="P24">
            <v>40</v>
          </cell>
          <cell r="Q24">
            <v>8</v>
          </cell>
          <cell r="R24">
            <v>0</v>
          </cell>
          <cell r="S24">
            <v>0</v>
          </cell>
          <cell r="T24">
            <v>0</v>
          </cell>
          <cell r="U24">
            <v>0</v>
          </cell>
          <cell r="V24" t="str">
            <v>Murray Calhoun</v>
          </cell>
          <cell r="W24">
            <v>0</v>
          </cell>
          <cell r="X24" t="str">
            <v>murraycalhoun@mac-rellc.com</v>
          </cell>
          <cell r="Y24">
            <v>0</v>
          </cell>
          <cell r="Z24" t="str">
            <v>Lymac, LLC</v>
          </cell>
          <cell r="AA24">
            <v>0</v>
          </cell>
          <cell r="AB24">
            <v>0</v>
          </cell>
          <cell r="AC24">
            <v>0</v>
          </cell>
          <cell r="AD24">
            <v>0</v>
          </cell>
          <cell r="AE24">
            <v>0</v>
          </cell>
          <cell r="AF24">
            <v>0</v>
          </cell>
          <cell r="AG24">
            <v>0</v>
          </cell>
          <cell r="AH24" t="str">
            <v>Murray Calhoun</v>
          </cell>
          <cell r="AI24" t="str">
            <v>murraycalhoun@mac-rellc.com</v>
          </cell>
          <cell r="AJ24" t="str">
            <v>Lymac Construction, LLC</v>
          </cell>
          <cell r="AK24">
            <v>0</v>
          </cell>
          <cell r="AL24">
            <v>0</v>
          </cell>
          <cell r="AM24">
            <v>0</v>
          </cell>
          <cell r="AN24">
            <v>0</v>
          </cell>
          <cell r="AO24">
            <v>0</v>
          </cell>
          <cell r="AP24">
            <v>0</v>
          </cell>
          <cell r="AQ24" t="str">
            <v>no</v>
          </cell>
          <cell r="AR24" t="str">
            <v>yes</v>
          </cell>
          <cell r="AS24" t="str">
            <v>no</v>
          </cell>
          <cell r="AT24">
            <v>543910</v>
          </cell>
          <cell r="AU24">
            <v>0</v>
          </cell>
          <cell r="AV24">
            <v>0</v>
          </cell>
          <cell r="AW24" t="str">
            <v>Choose a Dropdown</v>
          </cell>
          <cell r="AX24" t="str">
            <v>HOME-ARP Nonprofit Operating Cost and/or Capacity Building Assistance</v>
          </cell>
          <cell r="AY24">
            <v>0</v>
          </cell>
          <cell r="AZ24">
            <v>0</v>
          </cell>
          <cell r="BA24">
            <v>0</v>
          </cell>
          <cell r="BB24">
            <v>0</v>
          </cell>
          <cell r="BC24">
            <v>0</v>
          </cell>
          <cell r="BD24">
            <v>0</v>
          </cell>
          <cell r="BE24">
            <v>0</v>
          </cell>
          <cell r="BF24">
            <v>0</v>
          </cell>
          <cell r="BG24">
            <v>0</v>
          </cell>
          <cell r="BH24">
            <v>0</v>
          </cell>
          <cell r="BI24" t="str">
            <v>Not Applicable</v>
          </cell>
          <cell r="BJ24">
            <v>0</v>
          </cell>
          <cell r="BK24" t="str">
            <v>Choose a Dropdown</v>
          </cell>
          <cell r="BL24">
            <v>0</v>
          </cell>
          <cell r="BM24">
            <v>0</v>
          </cell>
          <cell r="BN24">
            <v>0</v>
          </cell>
          <cell r="BO24">
            <v>0</v>
          </cell>
          <cell r="BP24">
            <v>0</v>
          </cell>
          <cell r="BQ24">
            <v>0</v>
          </cell>
          <cell r="BR24">
            <v>0</v>
          </cell>
          <cell r="BS24" t="str">
            <v>Murray Calhoun</v>
          </cell>
          <cell r="BT24" t="str">
            <v>murraycalhoun@mac-rellc.com</v>
          </cell>
          <cell r="BU24" t="str">
            <v>MAC-RE, LLC</v>
          </cell>
          <cell r="BV24">
            <v>5045611172</v>
          </cell>
          <cell r="BW24" t="str">
            <v>If applicable</v>
          </cell>
          <cell r="BX24">
            <v>0</v>
          </cell>
          <cell r="BY24" t="str">
            <v>no</v>
          </cell>
          <cell r="BZ24">
            <v>0</v>
          </cell>
          <cell r="CA24">
            <v>0</v>
          </cell>
          <cell r="CB24">
            <v>0</v>
          </cell>
          <cell r="CC24">
            <v>0</v>
          </cell>
          <cell r="CD24">
            <v>0</v>
          </cell>
          <cell r="CE24">
            <v>0</v>
          </cell>
          <cell r="CF24">
            <v>0</v>
          </cell>
          <cell r="CG24">
            <v>47</v>
          </cell>
          <cell r="CH24">
            <v>0</v>
          </cell>
          <cell r="CI24">
            <v>4</v>
          </cell>
          <cell r="CJ24">
            <v>0</v>
          </cell>
          <cell r="CK24">
            <v>10</v>
          </cell>
          <cell r="CL24">
            <v>33</v>
          </cell>
          <cell r="CM24">
            <v>0</v>
          </cell>
          <cell r="CN24">
            <v>0</v>
          </cell>
          <cell r="CO24">
            <v>1</v>
          </cell>
          <cell r="CP24">
            <v>0</v>
          </cell>
          <cell r="CQ24">
            <v>1</v>
          </cell>
          <cell r="CR24">
            <v>0</v>
          </cell>
          <cell r="CS24" t="str">
            <v>James Bond</v>
          </cell>
          <cell r="CT24" t="str">
            <v>jbond@bntcpas.com</v>
          </cell>
          <cell r="CU24" t="str">
            <v>Bond &amp; Tousignant</v>
          </cell>
          <cell r="CV24" t="str">
            <v>3224 26th Street</v>
          </cell>
          <cell r="CW24" t="str">
            <v>Metairie</v>
          </cell>
          <cell r="CX24" t="str">
            <v>Murray Calhoun</v>
          </cell>
          <cell r="CY24" t="str">
            <v>murraycalhoun@mac-rellc.com</v>
          </cell>
          <cell r="CZ24">
            <v>0</v>
          </cell>
          <cell r="DA24">
            <v>5045614472</v>
          </cell>
          <cell r="DB24" t="str">
            <v>LA</v>
          </cell>
          <cell r="DC24">
            <v>70002</v>
          </cell>
          <cell r="DD24" t="str">
            <v>Fredericksburg Elderly RD Housing, L.P.</v>
          </cell>
          <cell r="DE24" t="str">
            <v>John Fisher</v>
          </cell>
          <cell r="DF24">
            <v>0</v>
          </cell>
          <cell r="DG24" t="str">
            <v>O'Connor &amp; Associates</v>
          </cell>
          <cell r="DH24" t="str">
            <v>S. Brodie Ardoin</v>
          </cell>
          <cell r="DI24" t="str">
            <v>brodie@ardoinarchitecture.com</v>
          </cell>
          <cell r="DJ24" t="str">
            <v>Ardoin Architecture, LLC</v>
          </cell>
          <cell r="DK24" t="str">
            <v>Cynthia Bast</v>
          </cell>
          <cell r="DL24" t="str">
            <v>cbast@lockelord.com</v>
          </cell>
          <cell r="DM24" t="str">
            <v>Locke Lord</v>
          </cell>
          <cell r="DN24" t="str">
            <v>no</v>
          </cell>
          <cell r="DO24">
            <v>0</v>
          </cell>
          <cell r="DP24">
            <v>0</v>
          </cell>
          <cell r="DQ24">
            <v>0</v>
          </cell>
          <cell r="DR24">
            <v>0</v>
          </cell>
          <cell r="DS24">
            <v>48171950402</v>
          </cell>
          <cell r="DT24" t="str">
            <v>No</v>
          </cell>
          <cell r="DU24">
            <v>11</v>
          </cell>
          <cell r="DV24" t="str">
            <v>no</v>
          </cell>
          <cell r="DW24">
            <v>0</v>
          </cell>
          <cell r="DX24">
            <v>0</v>
          </cell>
          <cell r="DY24">
            <v>0</v>
          </cell>
          <cell r="DZ24">
            <v>0</v>
          </cell>
          <cell r="EA24">
            <v>0</v>
          </cell>
          <cell r="EB24">
            <v>0</v>
          </cell>
          <cell r="EC24" t="str">
            <v>Acquisition/Rehab</v>
          </cell>
          <cell r="ED24">
            <v>0</v>
          </cell>
          <cell r="EE24" t="str">
            <v>1305 Dusky Thrush Trail</v>
          </cell>
          <cell r="EF24" t="str">
            <v>Austin</v>
          </cell>
          <cell r="EG24" t="str">
            <v>Robbye Meyer</v>
          </cell>
          <cell r="EH24" t="str">
            <v>robbye@arxadvantage.net</v>
          </cell>
          <cell r="EI24" t="str">
            <v>robbye@arxadvantage.net</v>
          </cell>
          <cell r="EJ24" t="str">
            <v>Robbye Meyer</v>
          </cell>
          <cell r="EK24" t="str">
            <v>Arx Advantage</v>
          </cell>
          <cell r="EL24">
            <v>0</v>
          </cell>
          <cell r="EM24">
            <v>5129632555</v>
          </cell>
          <cell r="EN24" t="str">
            <v>TX</v>
          </cell>
          <cell r="EO24">
            <v>78746</v>
          </cell>
          <cell r="EP24">
            <v>138.76649369903629</v>
          </cell>
          <cell r="EQ24">
            <v>104.1589448974549</v>
          </cell>
          <cell r="ER24">
            <v>66.748517420311344</v>
          </cell>
          <cell r="ES24" t="str">
            <v>591 E Highway Street</v>
          </cell>
          <cell r="ET24" t="str">
            <v>Fredericksburg</v>
          </cell>
          <cell r="EU24" t="str">
            <v>Gillespie</v>
          </cell>
          <cell r="EV24" t="str">
            <v>Fredericksburg Senior Apartments</v>
          </cell>
          <cell r="EW24">
            <v>78624</v>
          </cell>
          <cell r="EX24" t="str">
            <v>Murray Calhoun</v>
          </cell>
          <cell r="EY24" t="str">
            <v>murraycalhoun@mac-rellc.com</v>
          </cell>
          <cell r="EZ24" t="str">
            <v>Lymac, LLC</v>
          </cell>
          <cell r="FA24" t="str">
            <v>yes</v>
          </cell>
          <cell r="FB24" t="str">
            <v>No</v>
          </cell>
          <cell r="FC24">
            <v>53</v>
          </cell>
          <cell r="FD24" t="str">
            <v>USDA’s 515 Program and received funding for elderly units</v>
          </cell>
          <cell r="FE24">
            <v>0</v>
          </cell>
          <cell r="FF24">
            <v>0</v>
          </cell>
          <cell r="FG24">
            <v>0</v>
          </cell>
          <cell r="FH24" t="str">
            <v>Yes</v>
          </cell>
          <cell r="FI24" t="str">
            <v>yes</v>
          </cell>
          <cell r="FJ24">
            <v>66</v>
          </cell>
          <cell r="FK24">
            <v>1.3</v>
          </cell>
          <cell r="FL24">
            <v>56585</v>
          </cell>
          <cell r="FM24">
            <v>30.260850000000001</v>
          </cell>
          <cell r="FN24" t="str">
            <v>yes</v>
          </cell>
          <cell r="FO24">
            <v>-98.865795000000006</v>
          </cell>
          <cell r="FP24" t="str">
            <v>yes</v>
          </cell>
          <cell r="FQ24" t="str">
            <v>no</v>
          </cell>
          <cell r="FR24" t="str">
            <v>Yes</v>
          </cell>
          <cell r="FS24" t="str">
            <v>no</v>
          </cell>
          <cell r="FT24" t="str">
            <v>yes</v>
          </cell>
          <cell r="FU24">
            <v>0</v>
          </cell>
          <cell r="FV24">
            <v>0</v>
          </cell>
          <cell r="FW24">
            <v>0</v>
          </cell>
          <cell r="FX24">
            <v>0</v>
          </cell>
          <cell r="FY24">
            <v>0</v>
          </cell>
          <cell r="FZ24">
            <v>0</v>
          </cell>
          <cell r="GA24" t="str">
            <v>Fredericksburg Elderly RD Housing, L.P.</v>
          </cell>
          <cell r="GB24" t="str">
            <v>RD 2014 General Partner, L.L.C.</v>
          </cell>
          <cell r="GC24" t="str">
            <v>Pecan Tree Square, L.L.C.</v>
          </cell>
          <cell r="GD24" t="str">
            <v>Lymac, L.L.C.</v>
          </cell>
          <cell r="GE24" t="str">
            <v>Lymac Construction, L.L.C.</v>
          </cell>
          <cell r="GF24" t="str">
            <v>Limited Partnership</v>
          </cell>
          <cell r="GG24" t="str">
            <v>Limited Liability Company</v>
          </cell>
          <cell r="GH24" t="str">
            <v>Limited Liability Company</v>
          </cell>
          <cell r="GI24" t="str">
            <v>Limited Liability Company</v>
          </cell>
          <cell r="GJ24" t="str">
            <v>Limited Liability Company</v>
          </cell>
          <cell r="GK24">
            <v>0</v>
          </cell>
          <cell r="GL24">
            <v>0</v>
          </cell>
          <cell r="GM24" t="str">
            <v>Not Applicable</v>
          </cell>
          <cell r="GN24">
            <v>15.9</v>
          </cell>
          <cell r="GO24" t="str">
            <v>3q</v>
          </cell>
          <cell r="GP24">
            <v>0</v>
          </cell>
          <cell r="GQ24">
            <v>9</v>
          </cell>
          <cell r="GR24">
            <v>0</v>
          </cell>
          <cell r="GS24">
            <v>0</v>
          </cell>
          <cell r="GT24" t="str">
            <v>Rural</v>
          </cell>
          <cell r="GU24">
            <v>0</v>
          </cell>
          <cell r="GV24">
            <v>6</v>
          </cell>
          <cell r="GW24">
            <v>9</v>
          </cell>
          <cell r="GX24">
            <v>2</v>
          </cell>
          <cell r="GY24">
            <v>0</v>
          </cell>
          <cell r="GZ24">
            <v>15</v>
          </cell>
          <cell r="HA24">
            <v>11</v>
          </cell>
          <cell r="HB24">
            <v>11</v>
          </cell>
          <cell r="HC24">
            <v>7</v>
          </cell>
          <cell r="HD24">
            <v>4</v>
          </cell>
          <cell r="HE24">
            <v>3</v>
          </cell>
          <cell r="HF24">
            <v>0</v>
          </cell>
          <cell r="HG24">
            <v>1</v>
          </cell>
          <cell r="HH24">
            <v>10</v>
          </cell>
          <cell r="HI24">
            <v>26</v>
          </cell>
          <cell r="HJ24">
            <v>12</v>
          </cell>
          <cell r="HK24">
            <v>6</v>
          </cell>
          <cell r="HL24">
            <v>3</v>
          </cell>
          <cell r="HM24">
            <v>4</v>
          </cell>
          <cell r="HN24">
            <v>0</v>
          </cell>
          <cell r="HO24">
            <v>1</v>
          </cell>
          <cell r="HP24">
            <v>1</v>
          </cell>
          <cell r="HQ24">
            <v>0</v>
          </cell>
          <cell r="HR24">
            <v>17</v>
          </cell>
          <cell r="HS24">
            <v>0</v>
          </cell>
          <cell r="HT24" t="str">
            <v>no</v>
          </cell>
          <cell r="HU24" t="str">
            <v>no</v>
          </cell>
          <cell r="HV24" t="str">
            <v>no</v>
          </cell>
          <cell r="HW24" t="str">
            <v>no</v>
          </cell>
          <cell r="HX24" t="str">
            <v>no</v>
          </cell>
          <cell r="HY24" t="str">
            <v>no</v>
          </cell>
          <cell r="HZ24">
            <v>0</v>
          </cell>
          <cell r="IA24">
            <v>0</v>
          </cell>
          <cell r="IB24">
            <v>0</v>
          </cell>
          <cell r="IC24" t="str">
            <v>Michael Byrd</v>
          </cell>
          <cell r="ID24" t="str">
            <v>mbyrd@wncinc.com</v>
          </cell>
          <cell r="IE24" t="str">
            <v>WNC</v>
          </cell>
          <cell r="IF24" t="str">
            <v>Elderly</v>
          </cell>
          <cell r="IG24">
            <v>0</v>
          </cell>
          <cell r="IH24">
            <v>51</v>
          </cell>
          <cell r="II24">
            <v>47</v>
          </cell>
          <cell r="IJ24">
            <v>32376</v>
          </cell>
          <cell r="IK24">
            <v>132</v>
          </cell>
          <cell r="IL24">
            <v>48</v>
          </cell>
          <cell r="IM24" t="str">
            <v>no</v>
          </cell>
          <cell r="IN24" t="str">
            <v>no</v>
          </cell>
          <cell r="IO24" t="str">
            <v>no</v>
          </cell>
          <cell r="IP24">
            <v>0</v>
          </cell>
          <cell r="IQ24">
            <v>0</v>
          </cell>
          <cell r="IR24">
            <v>0</v>
          </cell>
          <cell r="IS24" t="str">
            <v>no</v>
          </cell>
        </row>
        <row r="25">
          <cell r="A25">
            <v>24062</v>
          </cell>
          <cell r="B25" t="str">
            <v>2024-03-01 12:06:22</v>
          </cell>
          <cell r="C25" t="str">
            <v>Q:/http-files/mf/2024-HTC/mf24062/24062_Burleson Studios_App_FINAL_03.01.24.xlsx</v>
          </cell>
          <cell r="D25" t="str">
            <v>no</v>
          </cell>
          <cell r="E25" t="str">
            <v>yes</v>
          </cell>
          <cell r="F25" t="str">
            <v>no</v>
          </cell>
          <cell r="G25" t="str">
            <v>no</v>
          </cell>
          <cell r="H25" t="str">
            <v>sabrina.butler@foundcom.org</v>
          </cell>
          <cell r="I25" t="str">
            <v>Sabrina Butler</v>
          </cell>
          <cell r="J25" t="str">
            <v>510-452-7602</v>
          </cell>
          <cell r="K25" t="str">
            <v>512-610-4025</v>
          </cell>
          <cell r="L25" t="str">
            <v>no</v>
          </cell>
          <cell r="M25" t="str">
            <v>yes</v>
          </cell>
          <cell r="N25" t="str">
            <v>yes</v>
          </cell>
          <cell r="O25">
            <v>104</v>
          </cell>
          <cell r="P25">
            <v>0</v>
          </cell>
          <cell r="Q25">
            <v>0</v>
          </cell>
          <cell r="R25">
            <v>0</v>
          </cell>
          <cell r="S25">
            <v>0</v>
          </cell>
          <cell r="T25">
            <v>0</v>
          </cell>
          <cell r="U25">
            <v>0</v>
          </cell>
          <cell r="V25" t="str">
            <v>Scott Wilson</v>
          </cell>
          <cell r="W25" t="str">
            <v>Rudy Garza</v>
          </cell>
          <cell r="X25" t="str">
            <v>swilson@becaustin.com</v>
          </cell>
          <cell r="Y25" t="str">
            <v>rudy@garzaemc.com</v>
          </cell>
          <cell r="Z25" t="str">
            <v>BEC</v>
          </cell>
          <cell r="AA25" t="str">
            <v>Garza EMC</v>
          </cell>
          <cell r="AB25">
            <v>0</v>
          </cell>
          <cell r="AC25">
            <v>0</v>
          </cell>
          <cell r="AD25">
            <v>0</v>
          </cell>
          <cell r="AE25">
            <v>0</v>
          </cell>
          <cell r="AF25">
            <v>0</v>
          </cell>
          <cell r="AG25">
            <v>0</v>
          </cell>
          <cell r="AH25" t="str">
            <v>Scott Wilson</v>
          </cell>
          <cell r="AI25" t="str">
            <v>swilson@becaustin.com</v>
          </cell>
          <cell r="AJ25" t="str">
            <v>BEC</v>
          </cell>
          <cell r="AK25">
            <v>0</v>
          </cell>
          <cell r="AL25">
            <v>0</v>
          </cell>
          <cell r="AM25">
            <v>0</v>
          </cell>
          <cell r="AN25">
            <v>0</v>
          </cell>
          <cell r="AO25">
            <v>0</v>
          </cell>
          <cell r="AP25">
            <v>0</v>
          </cell>
          <cell r="AQ25" t="str">
            <v>yes</v>
          </cell>
          <cell r="AR25" t="str">
            <v>no</v>
          </cell>
          <cell r="AS25" t="str">
            <v>no</v>
          </cell>
          <cell r="AT25">
            <v>1371064</v>
          </cell>
          <cell r="AU25">
            <v>0</v>
          </cell>
          <cell r="AV25">
            <v>0</v>
          </cell>
          <cell r="AW25" t="str">
            <v>Choose a Dropdown</v>
          </cell>
          <cell r="AX25" t="str">
            <v>HOME-ARP Nonprofit Operating Cost and/or Capacity Building Assistance</v>
          </cell>
          <cell r="AY25">
            <v>0</v>
          </cell>
          <cell r="AZ25">
            <v>0</v>
          </cell>
          <cell r="BA25">
            <v>0</v>
          </cell>
          <cell r="BB25">
            <v>0</v>
          </cell>
          <cell r="BC25">
            <v>0</v>
          </cell>
          <cell r="BD25">
            <v>0</v>
          </cell>
          <cell r="BE25">
            <v>0</v>
          </cell>
          <cell r="BF25">
            <v>0</v>
          </cell>
          <cell r="BG25" t="str">
            <v>Darrell Jack</v>
          </cell>
          <cell r="BH25" t="str">
            <v>djack@stic.net</v>
          </cell>
          <cell r="BI25" t="str">
            <v>Apartment MarketData</v>
          </cell>
          <cell r="BJ25">
            <v>0</v>
          </cell>
          <cell r="BK25" t="str">
            <v>Choose a Dropdown</v>
          </cell>
          <cell r="BL25">
            <v>0</v>
          </cell>
          <cell r="BM25">
            <v>0</v>
          </cell>
          <cell r="BN25">
            <v>0</v>
          </cell>
          <cell r="BO25">
            <v>0</v>
          </cell>
          <cell r="BP25">
            <v>0</v>
          </cell>
          <cell r="BQ25">
            <v>0</v>
          </cell>
          <cell r="BR25">
            <v>0</v>
          </cell>
          <cell r="BS25" t="str">
            <v>Walter Moreau</v>
          </cell>
          <cell r="BT25" t="str">
            <v>walter.moreau@foundcom.org</v>
          </cell>
          <cell r="BU25" t="str">
            <v>Foundation Communities</v>
          </cell>
          <cell r="BV25" t="str">
            <v>512-610-4016</v>
          </cell>
          <cell r="BW25">
            <v>24454</v>
          </cell>
          <cell r="BX25" t="str">
            <v>No</v>
          </cell>
          <cell r="BY25" t="str">
            <v>no</v>
          </cell>
          <cell r="BZ25" t="str">
            <v>X</v>
          </cell>
          <cell r="CA25" t="str">
            <v>Walter Moreau</v>
          </cell>
          <cell r="CB25" t="str">
            <v>walter.moreau@foundcom.org</v>
          </cell>
          <cell r="CC25" t="str">
            <v>Foundation Communities</v>
          </cell>
          <cell r="CD25">
            <v>0</v>
          </cell>
          <cell r="CE25">
            <v>0</v>
          </cell>
          <cell r="CF25">
            <v>0</v>
          </cell>
          <cell r="CG25">
            <v>104</v>
          </cell>
          <cell r="CH25">
            <v>0</v>
          </cell>
          <cell r="CI25">
            <v>21</v>
          </cell>
          <cell r="CJ25">
            <v>0</v>
          </cell>
          <cell r="CK25">
            <v>83</v>
          </cell>
          <cell r="CL25">
            <v>0</v>
          </cell>
          <cell r="CM25">
            <v>0</v>
          </cell>
          <cell r="CN25">
            <v>0</v>
          </cell>
          <cell r="CO25">
            <v>0</v>
          </cell>
          <cell r="CP25">
            <v>0</v>
          </cell>
          <cell r="CQ25">
            <v>0</v>
          </cell>
          <cell r="CR25">
            <v>0</v>
          </cell>
          <cell r="CS25" t="str">
            <v>George Littlejohn</v>
          </cell>
          <cell r="CT25" t="str">
            <v>George.Littlejohn@novoco.com</v>
          </cell>
          <cell r="CU25" t="str">
            <v>Novogradac and Company LLP</v>
          </cell>
          <cell r="CV25" t="str">
            <v>3000 South Interstate 35 Frontage Road</v>
          </cell>
          <cell r="CW25" t="str">
            <v>Austin</v>
          </cell>
          <cell r="CX25" t="str">
            <v>Walter Moreau</v>
          </cell>
          <cell r="CY25" t="str">
            <v>walter.moreau@foundcom.org</v>
          </cell>
          <cell r="CZ25" t="str">
            <v>512-773-8257</v>
          </cell>
          <cell r="DA25" t="str">
            <v>512-610-4016</v>
          </cell>
          <cell r="DB25" t="str">
            <v>TX</v>
          </cell>
          <cell r="DC25">
            <v>78704</v>
          </cell>
          <cell r="DD25" t="str">
            <v>FC Burleson Housing, LP</v>
          </cell>
          <cell r="DE25">
            <v>0</v>
          </cell>
          <cell r="DF25">
            <v>0</v>
          </cell>
          <cell r="DG25" t="str">
            <v>TBD</v>
          </cell>
          <cell r="DH25" t="str">
            <v>David Carroll</v>
          </cell>
          <cell r="DI25" t="str">
            <v>dcarroll@ufarc.com</v>
          </cell>
          <cell r="DJ25" t="str">
            <v>Urban Foundry</v>
          </cell>
          <cell r="DK25" t="str">
            <v>Cathleen Slack</v>
          </cell>
          <cell r="DL25" t="str">
            <v>cslack@rigbyslack.com</v>
          </cell>
          <cell r="DM25" t="str">
            <v>RigbySlack Lawrence &amp; Comerford</v>
          </cell>
          <cell r="DN25" t="str">
            <v>no</v>
          </cell>
          <cell r="DO25">
            <v>0</v>
          </cell>
          <cell r="DP25">
            <v>0</v>
          </cell>
          <cell r="DQ25">
            <v>0</v>
          </cell>
          <cell r="DR25">
            <v>0</v>
          </cell>
          <cell r="DS25">
            <v>48453002432</v>
          </cell>
          <cell r="DT25" t="str">
            <v>no</v>
          </cell>
          <cell r="DU25">
            <v>11</v>
          </cell>
          <cell r="DV25" t="str">
            <v>yes</v>
          </cell>
          <cell r="DW25" t="str">
            <v>LifeWorks</v>
          </cell>
          <cell r="DX25" t="str">
            <v>Mary Lee Foundation</v>
          </cell>
          <cell r="DY25" t="str">
            <v>Mobile Loaves &amp; Fishes</v>
          </cell>
          <cell r="DZ25" t="str">
            <v>Meals on Wheels</v>
          </cell>
          <cell r="EA25">
            <v>0</v>
          </cell>
          <cell r="EB25">
            <v>0</v>
          </cell>
          <cell r="EC25" t="str">
            <v>New Construction</v>
          </cell>
          <cell r="ED25">
            <v>0</v>
          </cell>
          <cell r="EE25" t="str">
            <v>812 San Antonio St, Suite L-20</v>
          </cell>
          <cell r="EF25" t="str">
            <v>Austin</v>
          </cell>
          <cell r="EG25">
            <v>0</v>
          </cell>
          <cell r="EH25" t="str">
            <v>kendra@betcohousinglab.com</v>
          </cell>
          <cell r="EI25">
            <v>0</v>
          </cell>
          <cell r="EJ25" t="str">
            <v>Kendra Garrett</v>
          </cell>
          <cell r="EK25">
            <v>0</v>
          </cell>
          <cell r="EL25" t="str">
            <v>713-315-1739</v>
          </cell>
          <cell r="EM25" t="str">
            <v>713-315-1739</v>
          </cell>
          <cell r="EN25" t="str">
            <v>TX</v>
          </cell>
          <cell r="EO25">
            <v>78701</v>
          </cell>
          <cell r="EP25">
            <v>260.23988579323691</v>
          </cell>
          <cell r="EQ25">
            <v>260.23988579323691</v>
          </cell>
          <cell r="ER25">
            <v>380.56235279273221</v>
          </cell>
          <cell r="ES25" t="str">
            <v>7905 Burleson Road</v>
          </cell>
          <cell r="ET25" t="str">
            <v>Austin</v>
          </cell>
          <cell r="EU25" t="str">
            <v>Travis</v>
          </cell>
          <cell r="EV25" t="str">
            <v>Burleson Studios</v>
          </cell>
          <cell r="EW25">
            <v>78744</v>
          </cell>
          <cell r="EX25" t="str">
            <v>Walter Moreau</v>
          </cell>
          <cell r="EY25" t="str">
            <v>walter.moreau@foundcom.org</v>
          </cell>
          <cell r="EZ25" t="str">
            <v>Foundation Communities</v>
          </cell>
          <cell r="FA25" t="str">
            <v>no</v>
          </cell>
          <cell r="FB25" t="str">
            <v>no</v>
          </cell>
          <cell r="FC25">
            <v>53</v>
          </cell>
          <cell r="FD25">
            <v>0</v>
          </cell>
          <cell r="FE25">
            <v>0</v>
          </cell>
          <cell r="FF25">
            <v>0</v>
          </cell>
          <cell r="FG25">
            <v>0</v>
          </cell>
          <cell r="FH25" t="str">
            <v>Yes</v>
          </cell>
          <cell r="FI25" t="str">
            <v>no</v>
          </cell>
          <cell r="FJ25">
            <v>75</v>
          </cell>
          <cell r="FK25">
            <v>1.3</v>
          </cell>
          <cell r="FL25">
            <v>103047</v>
          </cell>
          <cell r="FM25">
            <v>30.187729999999998</v>
          </cell>
          <cell r="FN25" t="str">
            <v>yes</v>
          </cell>
          <cell r="FO25">
            <v>-97.694239999999994</v>
          </cell>
          <cell r="FP25" t="str">
            <v>yes</v>
          </cell>
          <cell r="FQ25" t="str">
            <v>no</v>
          </cell>
          <cell r="FR25" t="str">
            <v>no</v>
          </cell>
          <cell r="FS25" t="str">
            <v>no</v>
          </cell>
          <cell r="FT25" t="str">
            <v>yes</v>
          </cell>
          <cell r="FU25">
            <v>0</v>
          </cell>
          <cell r="FV25">
            <v>0</v>
          </cell>
          <cell r="FW25">
            <v>0</v>
          </cell>
          <cell r="FX25" t="str">
            <v>X</v>
          </cell>
          <cell r="FY25">
            <v>0</v>
          </cell>
          <cell r="FZ25">
            <v>0</v>
          </cell>
          <cell r="GA25" t="str">
            <v>FC Burleson Housing, LP</v>
          </cell>
          <cell r="GB25" t="str">
            <v>FC 7905 Burleson Road Housing, LLC</v>
          </cell>
          <cell r="GC25" t="str">
            <v>Foundation Communities, Inc</v>
          </cell>
          <cell r="GD25">
            <v>0</v>
          </cell>
          <cell r="GE25">
            <v>0</v>
          </cell>
          <cell r="GF25" t="str">
            <v>Non-Profit</v>
          </cell>
          <cell r="GG25" t="str">
            <v>Limited Liability Company</v>
          </cell>
          <cell r="GH25" t="str">
            <v>Non-Profit</v>
          </cell>
          <cell r="GI25">
            <v>0</v>
          </cell>
          <cell r="GJ25">
            <v>0</v>
          </cell>
          <cell r="GK25">
            <v>0</v>
          </cell>
          <cell r="GL25">
            <v>0</v>
          </cell>
          <cell r="GM25">
            <v>0</v>
          </cell>
          <cell r="GN25">
            <v>4.3</v>
          </cell>
          <cell r="GO25" t="str">
            <v>2q</v>
          </cell>
          <cell r="GP25">
            <v>1</v>
          </cell>
          <cell r="GQ25">
            <v>7</v>
          </cell>
          <cell r="GR25">
            <v>0</v>
          </cell>
          <cell r="GS25">
            <v>0</v>
          </cell>
          <cell r="GT25" t="str">
            <v>Urban</v>
          </cell>
          <cell r="GU25">
            <v>0</v>
          </cell>
          <cell r="GV25">
            <v>6</v>
          </cell>
          <cell r="GW25">
            <v>9</v>
          </cell>
          <cell r="GX25">
            <v>2</v>
          </cell>
          <cell r="GY25">
            <v>2</v>
          </cell>
          <cell r="GZ25">
            <v>16</v>
          </cell>
          <cell r="HA25">
            <v>13</v>
          </cell>
          <cell r="HB25">
            <v>11</v>
          </cell>
          <cell r="HC25">
            <v>7</v>
          </cell>
          <cell r="HD25">
            <v>5</v>
          </cell>
          <cell r="HE25">
            <v>3</v>
          </cell>
          <cell r="HF25">
            <v>4</v>
          </cell>
          <cell r="HG25">
            <v>1</v>
          </cell>
          <cell r="HH25">
            <v>10</v>
          </cell>
          <cell r="HI25">
            <v>26</v>
          </cell>
          <cell r="HJ25">
            <v>12</v>
          </cell>
          <cell r="HK25">
            <v>6</v>
          </cell>
          <cell r="HL25">
            <v>3</v>
          </cell>
          <cell r="HM25">
            <v>4</v>
          </cell>
          <cell r="HN25">
            <v>0</v>
          </cell>
          <cell r="HO25">
            <v>1</v>
          </cell>
          <cell r="HP25">
            <v>1</v>
          </cell>
          <cell r="HQ25">
            <v>0</v>
          </cell>
          <cell r="HR25">
            <v>19</v>
          </cell>
          <cell r="HS25">
            <v>0</v>
          </cell>
          <cell r="HT25" t="str">
            <v>no</v>
          </cell>
          <cell r="HU25" t="str">
            <v>no</v>
          </cell>
          <cell r="HV25" t="str">
            <v>no</v>
          </cell>
          <cell r="HW25" t="str">
            <v>yes</v>
          </cell>
          <cell r="HX25" t="str">
            <v>yes</v>
          </cell>
          <cell r="HY25" t="str">
            <v>yes</v>
          </cell>
          <cell r="HZ25" t="str">
            <v>Meals on Wheels</v>
          </cell>
          <cell r="IA25">
            <v>0</v>
          </cell>
          <cell r="IB25">
            <v>0</v>
          </cell>
          <cell r="IC25" t="str">
            <v>Neal Deaton</v>
          </cell>
          <cell r="ID25" t="str">
            <v>neal.deaton@wellsfargo.com</v>
          </cell>
          <cell r="IE25" t="str">
            <v>Wells Fargo</v>
          </cell>
          <cell r="IF25" t="str">
            <v>Supportive Housing</v>
          </cell>
          <cell r="IG25">
            <v>0</v>
          </cell>
          <cell r="IH25">
            <v>59</v>
          </cell>
          <cell r="II25">
            <v>104</v>
          </cell>
          <cell r="IJ25">
            <v>47552</v>
          </cell>
          <cell r="IK25">
            <v>142</v>
          </cell>
          <cell r="IL25">
            <v>104</v>
          </cell>
          <cell r="IM25" t="str">
            <v>no</v>
          </cell>
          <cell r="IN25" t="str">
            <v>no</v>
          </cell>
          <cell r="IO25" t="str">
            <v>no</v>
          </cell>
          <cell r="IP25">
            <v>0</v>
          </cell>
          <cell r="IQ25">
            <v>0</v>
          </cell>
          <cell r="IR25">
            <v>0</v>
          </cell>
          <cell r="IS25" t="str">
            <v>no</v>
          </cell>
        </row>
        <row r="26">
          <cell r="A26">
            <v>24064</v>
          </cell>
          <cell r="B26" t="str">
            <v>2024-03-01 12:36:53</v>
          </cell>
          <cell r="C26" t="str">
            <v>Q:/http-files/mf/2024-HTC/mf24064/24064 Full App Final.xlsx</v>
          </cell>
          <cell r="D26" t="str">
            <v>no</v>
          </cell>
          <cell r="E26" t="str">
            <v>yes</v>
          </cell>
          <cell r="F26" t="str">
            <v>yes</v>
          </cell>
          <cell r="G26" t="str">
            <v>no</v>
          </cell>
          <cell r="H26" t="str">
            <v>development@fishpondliving.com</v>
          </cell>
          <cell r="I26" t="str">
            <v>David Fournier</v>
          </cell>
          <cell r="J26">
            <v>5129703889</v>
          </cell>
          <cell r="K26">
            <v>5129703889</v>
          </cell>
          <cell r="L26" t="str">
            <v>yes</v>
          </cell>
          <cell r="M26" t="str">
            <v>yes</v>
          </cell>
          <cell r="N26" t="str">
            <v>yes</v>
          </cell>
          <cell r="O26">
            <v>10</v>
          </cell>
          <cell r="P26">
            <v>42</v>
          </cell>
          <cell r="Q26">
            <v>3</v>
          </cell>
          <cell r="R26">
            <v>0</v>
          </cell>
          <cell r="S26">
            <v>0</v>
          </cell>
          <cell r="T26">
            <v>0</v>
          </cell>
          <cell r="U26">
            <v>0</v>
          </cell>
          <cell r="V26" t="str">
            <v>John Gambini</v>
          </cell>
          <cell r="W26" t="str">
            <v>Joseph Reue</v>
          </cell>
          <cell r="X26" t="str">
            <v>jgambini@wmcctx.com</v>
          </cell>
          <cell r="Y26" t="str">
            <v>joseph.reue@burgessniple.com</v>
          </cell>
          <cell r="Z26" t="str">
            <v>Watermark</v>
          </cell>
          <cell r="AA26" t="str">
            <v>Burgess &amp; Niple</v>
          </cell>
          <cell r="AB26">
            <v>0</v>
          </cell>
          <cell r="AC26">
            <v>0</v>
          </cell>
          <cell r="AD26">
            <v>0</v>
          </cell>
          <cell r="AE26">
            <v>0</v>
          </cell>
          <cell r="AF26">
            <v>0</v>
          </cell>
          <cell r="AG26">
            <v>0</v>
          </cell>
          <cell r="AH26" t="str">
            <v>John Gambini</v>
          </cell>
          <cell r="AI26" t="str">
            <v>jgambini@wmcctx.com</v>
          </cell>
          <cell r="AJ26" t="str">
            <v>Watermark</v>
          </cell>
          <cell r="AK26">
            <v>0</v>
          </cell>
          <cell r="AL26">
            <v>0</v>
          </cell>
          <cell r="AM26">
            <v>0</v>
          </cell>
          <cell r="AN26">
            <v>0</v>
          </cell>
          <cell r="AO26">
            <v>0</v>
          </cell>
          <cell r="AP26">
            <v>0</v>
          </cell>
          <cell r="AQ26" t="str">
            <v>no</v>
          </cell>
          <cell r="AR26" t="str">
            <v>no</v>
          </cell>
          <cell r="AS26" t="str">
            <v>no</v>
          </cell>
          <cell r="AT26">
            <v>1219730.8500000001</v>
          </cell>
          <cell r="AU26">
            <v>0</v>
          </cell>
          <cell r="AV26">
            <v>0</v>
          </cell>
          <cell r="AW26" t="str">
            <v>Choose a Dropdown</v>
          </cell>
          <cell r="AX26" t="str">
            <v>HOME-ARP Nonprofit Operating Cost and/or Capacity Building Assistance</v>
          </cell>
          <cell r="AY26">
            <v>0</v>
          </cell>
          <cell r="AZ26">
            <v>0</v>
          </cell>
          <cell r="BA26">
            <v>0</v>
          </cell>
          <cell r="BB26" t="str">
            <v>John Gambini</v>
          </cell>
          <cell r="BC26" t="str">
            <v>jgambini@wmcctx.com</v>
          </cell>
          <cell r="BD26" t="str">
            <v>Watermark</v>
          </cell>
          <cell r="BE26">
            <v>0</v>
          </cell>
          <cell r="BF26">
            <v>0</v>
          </cell>
          <cell r="BG26" t="str">
            <v>Rebecca Arthur</v>
          </cell>
          <cell r="BH26" t="str">
            <v>Rebecca.Arthur@novoco.com</v>
          </cell>
          <cell r="BI26" t="str">
            <v>Novogradac</v>
          </cell>
          <cell r="BJ26">
            <v>0</v>
          </cell>
          <cell r="BK26" t="str">
            <v>Choose a Dropdown</v>
          </cell>
          <cell r="BL26">
            <v>0</v>
          </cell>
          <cell r="BM26">
            <v>0</v>
          </cell>
          <cell r="BN26">
            <v>0</v>
          </cell>
          <cell r="BO26">
            <v>0</v>
          </cell>
          <cell r="BP26">
            <v>0</v>
          </cell>
          <cell r="BQ26">
            <v>0</v>
          </cell>
          <cell r="BR26">
            <v>0</v>
          </cell>
          <cell r="BS26" t="str">
            <v>Hugh A. Cobb, CPM</v>
          </cell>
          <cell r="BT26" t="str">
            <v>hugh.cobb@assetliving.com</v>
          </cell>
          <cell r="BU26" t="str">
            <v>Asset Living</v>
          </cell>
          <cell r="BV26">
            <v>9725810854</v>
          </cell>
          <cell r="BW26" t="str">
            <v>If applicable</v>
          </cell>
          <cell r="BX26" t="str">
            <v>Yes</v>
          </cell>
          <cell r="BY26" t="str">
            <v>no</v>
          </cell>
          <cell r="BZ26">
            <v>0</v>
          </cell>
          <cell r="CA26">
            <v>0</v>
          </cell>
          <cell r="CB26">
            <v>0</v>
          </cell>
          <cell r="CC26" t="str">
            <v>TBD</v>
          </cell>
          <cell r="CD26">
            <v>0</v>
          </cell>
          <cell r="CE26">
            <v>0</v>
          </cell>
          <cell r="CG26">
            <v>55</v>
          </cell>
          <cell r="CH26">
            <v>0</v>
          </cell>
          <cell r="CI26">
            <v>6</v>
          </cell>
          <cell r="CJ26">
            <v>0</v>
          </cell>
          <cell r="CK26">
            <v>22</v>
          </cell>
          <cell r="CL26">
            <v>27</v>
          </cell>
          <cell r="CM26">
            <v>0</v>
          </cell>
          <cell r="CN26">
            <v>0</v>
          </cell>
          <cell r="CO26">
            <v>0</v>
          </cell>
          <cell r="CP26">
            <v>0</v>
          </cell>
          <cell r="CQ26">
            <v>0</v>
          </cell>
          <cell r="CR26">
            <v>0</v>
          </cell>
          <cell r="CS26" t="str">
            <v>Chris Thomas</v>
          </cell>
          <cell r="CT26" t="str">
            <v>chris.thomas@tidwellgroup.com</v>
          </cell>
          <cell r="CU26" t="str">
            <v>Tidwell Group</v>
          </cell>
          <cell r="CV26" t="str">
            <v>500 N. Capital of Texas Hwy, Bldg 8, Suite 100</v>
          </cell>
          <cell r="CW26" t="str">
            <v>Austin</v>
          </cell>
          <cell r="CX26" t="str">
            <v>Lisa Vecchietti</v>
          </cell>
          <cell r="CY26" t="str">
            <v>lisa@fishpondliving.com</v>
          </cell>
          <cell r="CZ26">
            <v>5126278062</v>
          </cell>
          <cell r="DA26">
            <v>51126278062</v>
          </cell>
          <cell r="DB26" t="str">
            <v>TX</v>
          </cell>
          <cell r="DC26">
            <v>78746</v>
          </cell>
          <cell r="DD26" t="str">
            <v>FishPond Living at Buena Vista, LP</v>
          </cell>
          <cell r="DE26" t="str">
            <v>Rebecca Arthur</v>
          </cell>
          <cell r="DF26" t="str">
            <v>Rebecca.Arthur@novoco.com</v>
          </cell>
          <cell r="DG26" t="str">
            <v>Novogradac</v>
          </cell>
          <cell r="DH26" t="str">
            <v>Frank Pollacia</v>
          </cell>
          <cell r="DI26" t="str">
            <v>pollacia@architettura-inc.com</v>
          </cell>
          <cell r="DJ26" t="str">
            <v>Architettura, Inc.</v>
          </cell>
          <cell r="DK26" t="str">
            <v>Cynthia Bast</v>
          </cell>
          <cell r="DL26" t="str">
            <v>cbast@lockelord.com</v>
          </cell>
          <cell r="DM26" t="str">
            <v>Locke Lord, LLP</v>
          </cell>
          <cell r="DN26" t="str">
            <v>no</v>
          </cell>
          <cell r="DO26">
            <v>0</v>
          </cell>
          <cell r="DQ26">
            <v>0</v>
          </cell>
          <cell r="DR26">
            <v>0</v>
          </cell>
          <cell r="DS26">
            <v>48029170200</v>
          </cell>
          <cell r="DT26" t="str">
            <v>No</v>
          </cell>
          <cell r="DU26">
            <v>11</v>
          </cell>
          <cell r="DV26" t="str">
            <v>yes</v>
          </cell>
          <cell r="DW26" t="str">
            <v>House of Neighborly Services</v>
          </cell>
          <cell r="DX26" t="str">
            <v>Rainbow Housing Assistance Corporation</v>
          </cell>
          <cell r="DY26" t="str">
            <v>Wayforward</v>
          </cell>
          <cell r="DZ26" t="str">
            <v>Avenida Guadalupe Association</v>
          </cell>
          <cell r="EA26">
            <v>0</v>
          </cell>
          <cell r="EB26">
            <v>0</v>
          </cell>
          <cell r="EC26" t="str">
            <v>Acquisition/Rehab</v>
          </cell>
          <cell r="ED26">
            <v>0</v>
          </cell>
          <cell r="EE26" t="str">
            <v>812 San Antonio Street, Suite L-20</v>
          </cell>
          <cell r="EF26" t="str">
            <v>Austin</v>
          </cell>
          <cell r="EG26" t="str">
            <v>Lora Myrick</v>
          </cell>
          <cell r="EH26" t="str">
            <v>ina@betcohousinglab.com</v>
          </cell>
          <cell r="EI26" t="str">
            <v>lora@betcohousinglab.com</v>
          </cell>
          <cell r="EJ26" t="str">
            <v>Ina Spokas</v>
          </cell>
          <cell r="EK26" t="str">
            <v>BETCO Consulting, LLC</v>
          </cell>
          <cell r="EL26">
            <v>5126893343</v>
          </cell>
          <cell r="EM26">
            <v>5126893343</v>
          </cell>
          <cell r="EN26" t="str">
            <v>TX</v>
          </cell>
          <cell r="EO26">
            <v>78701</v>
          </cell>
          <cell r="EP26">
            <v>265.34252602623781</v>
          </cell>
          <cell r="EQ26">
            <v>265.34252602623781</v>
          </cell>
          <cell r="ER26">
            <v>188.6529834955565</v>
          </cell>
          <cell r="ES26" t="str">
            <v>1601 &amp; 1615 Buena Vista Drive</v>
          </cell>
          <cell r="ET26" t="str">
            <v>San Antonio</v>
          </cell>
          <cell r="EU26" t="str">
            <v>Bexar</v>
          </cell>
          <cell r="EV26" t="str">
            <v>FishPond at Buena Vista</v>
          </cell>
          <cell r="EW26">
            <v>78207</v>
          </cell>
          <cell r="EX26" t="str">
            <v>David Fournier</v>
          </cell>
          <cell r="EY26" t="str">
            <v>dfournier@fishpondliving.com</v>
          </cell>
          <cell r="EZ26" t="str">
            <v>Fish Pond Development, LLC</v>
          </cell>
          <cell r="FA26" t="str">
            <v>no</v>
          </cell>
          <cell r="FB26" t="str">
            <v>No</v>
          </cell>
          <cell r="FC26">
            <v>57</v>
          </cell>
          <cell r="FD26">
            <v>0</v>
          </cell>
          <cell r="FE26" t="str">
            <v>Frank Pollacia</v>
          </cell>
          <cell r="FF26" t="str">
            <v>pollacia@architettura-inc.com</v>
          </cell>
          <cell r="FG26" t="str">
            <v>Architettura, Inc.</v>
          </cell>
          <cell r="FH26" t="str">
            <v>Yes</v>
          </cell>
          <cell r="FI26" t="str">
            <v>no</v>
          </cell>
          <cell r="FJ26">
            <v>20</v>
          </cell>
          <cell r="FK26">
            <v>1.3</v>
          </cell>
          <cell r="FL26">
            <v>21794</v>
          </cell>
          <cell r="FM26">
            <v>29.426373939037401</v>
          </cell>
          <cell r="FN26" t="str">
            <v>yes</v>
          </cell>
          <cell r="FO26">
            <v>-98.516048105124099</v>
          </cell>
          <cell r="FP26" t="str">
            <v>yes</v>
          </cell>
          <cell r="FQ26" t="str">
            <v>yes</v>
          </cell>
          <cell r="FR26" t="str">
            <v>no</v>
          </cell>
          <cell r="FS26" t="str">
            <v>no</v>
          </cell>
          <cell r="FT26" t="str">
            <v>yes</v>
          </cell>
          <cell r="FU26">
            <v>0</v>
          </cell>
          <cell r="FV26">
            <v>0</v>
          </cell>
          <cell r="FW26">
            <v>0</v>
          </cell>
          <cell r="FX26" t="str">
            <v>x</v>
          </cell>
          <cell r="FY26">
            <v>0</v>
          </cell>
          <cell r="FZ26">
            <v>0</v>
          </cell>
          <cell r="GA26" t="str">
            <v>FishPond Living at Buena Vista, LP</v>
          </cell>
          <cell r="GB26" t="str">
            <v>FishPond Buena Vista Manager, LLC</v>
          </cell>
          <cell r="GC26" t="str">
            <v>Fish Pond Development, LLC</v>
          </cell>
          <cell r="GD26" t="str">
            <v>LOK Texas, LLC (HUB)</v>
          </cell>
          <cell r="GE26" t="str">
            <v>Aviso Partners, LLC</v>
          </cell>
          <cell r="GF26" t="str">
            <v>Limited Partnership</v>
          </cell>
          <cell r="GG26" t="str">
            <v>Limited Liability Company</v>
          </cell>
          <cell r="GH26" t="str">
            <v>Limited Liability Company</v>
          </cell>
          <cell r="GI26" t="str">
            <v>Limited Liability Company</v>
          </cell>
          <cell r="GJ26" t="str">
            <v>Limited Liability Company</v>
          </cell>
          <cell r="GK26">
            <v>0</v>
          </cell>
          <cell r="GL26">
            <v>0</v>
          </cell>
          <cell r="GN26">
            <v>42.3</v>
          </cell>
          <cell r="GO26" t="str">
            <v>4q</v>
          </cell>
          <cell r="GP26">
            <v>1</v>
          </cell>
          <cell r="GQ26">
            <v>9</v>
          </cell>
          <cell r="GR26">
            <v>0</v>
          </cell>
          <cell r="GS26">
            <v>0</v>
          </cell>
          <cell r="GT26" t="str">
            <v>Urban</v>
          </cell>
          <cell r="GU26">
            <v>0</v>
          </cell>
          <cell r="GV26">
            <v>6</v>
          </cell>
          <cell r="GW26">
            <v>9</v>
          </cell>
          <cell r="GX26">
            <v>2</v>
          </cell>
          <cell r="GY26">
            <v>0</v>
          </cell>
          <cell r="GZ26">
            <v>15</v>
          </cell>
          <cell r="HA26">
            <v>11</v>
          </cell>
          <cell r="HB26">
            <v>11</v>
          </cell>
          <cell r="HC26">
            <v>0</v>
          </cell>
          <cell r="HD26">
            <v>5</v>
          </cell>
          <cell r="HE26">
            <v>3</v>
          </cell>
          <cell r="HF26">
            <v>4</v>
          </cell>
          <cell r="HG26">
            <v>1</v>
          </cell>
          <cell r="HH26">
            <v>10</v>
          </cell>
          <cell r="HI26">
            <v>26</v>
          </cell>
          <cell r="HJ26">
            <v>11</v>
          </cell>
          <cell r="HK26">
            <v>6</v>
          </cell>
          <cell r="HL26">
            <v>3</v>
          </cell>
          <cell r="HM26">
            <v>4</v>
          </cell>
          <cell r="HN26">
            <v>5</v>
          </cell>
          <cell r="HO26">
            <v>1</v>
          </cell>
          <cell r="HP26">
            <v>1</v>
          </cell>
          <cell r="HQ26">
            <v>0</v>
          </cell>
          <cell r="HR26">
            <v>17</v>
          </cell>
          <cell r="HS26">
            <v>0</v>
          </cell>
          <cell r="HT26" t="str">
            <v>no</v>
          </cell>
          <cell r="HU26" t="str">
            <v>no</v>
          </cell>
          <cell r="HV26" t="str">
            <v>no</v>
          </cell>
          <cell r="HW26" t="str">
            <v>yes</v>
          </cell>
          <cell r="HX26" t="str">
            <v>yes</v>
          </cell>
          <cell r="HY26" t="str">
            <v>yes</v>
          </cell>
          <cell r="HZ26" t="str">
            <v>Avenida Guadalupe Association</v>
          </cell>
          <cell r="IA26">
            <v>0</v>
          </cell>
          <cell r="IB26">
            <v>0</v>
          </cell>
          <cell r="IC26">
            <v>0</v>
          </cell>
          <cell r="ID26">
            <v>0</v>
          </cell>
          <cell r="IE26" t="str">
            <v>TBD</v>
          </cell>
          <cell r="IF26" t="str">
            <v>Elderly</v>
          </cell>
          <cell r="IG26">
            <v>0</v>
          </cell>
          <cell r="IH26">
            <v>49</v>
          </cell>
          <cell r="II26">
            <v>55</v>
          </cell>
          <cell r="IJ26">
            <v>23630</v>
          </cell>
          <cell r="IK26">
            <v>134</v>
          </cell>
          <cell r="IL26">
            <v>55</v>
          </cell>
          <cell r="IM26" t="str">
            <v>no</v>
          </cell>
          <cell r="IN26" t="str">
            <v>no</v>
          </cell>
          <cell r="IO26" t="str">
            <v>no</v>
          </cell>
          <cell r="IP26">
            <v>0</v>
          </cell>
          <cell r="IQ26">
            <v>0</v>
          </cell>
          <cell r="IR26">
            <v>0</v>
          </cell>
          <cell r="IS26" t="str">
            <v>no</v>
          </cell>
        </row>
        <row r="27">
          <cell r="A27">
            <v>24065</v>
          </cell>
          <cell r="B27" t="str">
            <v>2024-03-01 12:44:18</v>
          </cell>
          <cell r="C27" t="str">
            <v>Q:/http-files/mf/2024-HTC/mf24065/_24065 MF Full App_Final.xlsx</v>
          </cell>
          <cell r="D27" t="str">
            <v>no</v>
          </cell>
          <cell r="E27" t="str">
            <v>yes</v>
          </cell>
          <cell r="F27" t="str">
            <v>yes</v>
          </cell>
          <cell r="G27" t="str">
            <v>no</v>
          </cell>
          <cell r="H27" t="str">
            <v>development@fishpondliving.com</v>
          </cell>
          <cell r="I27" t="str">
            <v>David Fournier</v>
          </cell>
          <cell r="J27">
            <v>5129703889</v>
          </cell>
          <cell r="K27">
            <v>5129703889</v>
          </cell>
          <cell r="L27" t="str">
            <v>yes</v>
          </cell>
          <cell r="M27" t="str">
            <v>yes</v>
          </cell>
          <cell r="N27" t="str">
            <v>yes</v>
          </cell>
          <cell r="O27">
            <v>0</v>
          </cell>
          <cell r="P27">
            <v>20</v>
          </cell>
          <cell r="Q27">
            <v>40</v>
          </cell>
          <cell r="R27">
            <v>8</v>
          </cell>
          <cell r="S27">
            <v>0</v>
          </cell>
          <cell r="T27">
            <v>0</v>
          </cell>
          <cell r="U27">
            <v>0</v>
          </cell>
          <cell r="V27" t="str">
            <v>John Gambini</v>
          </cell>
          <cell r="W27" t="str">
            <v>Joseph Reue</v>
          </cell>
          <cell r="X27" t="str">
            <v>jgambini@wmcctx.com</v>
          </cell>
          <cell r="Y27" t="str">
            <v>joseph.reue@burgessniple.com</v>
          </cell>
          <cell r="Z27" t="str">
            <v>Watermark</v>
          </cell>
          <cell r="AA27" t="str">
            <v>Burgess &amp; Niple</v>
          </cell>
          <cell r="AB27">
            <v>0</v>
          </cell>
          <cell r="AC27">
            <v>0</v>
          </cell>
          <cell r="AD27">
            <v>0</v>
          </cell>
          <cell r="AE27">
            <v>0</v>
          </cell>
          <cell r="AF27">
            <v>0</v>
          </cell>
          <cell r="AG27">
            <v>0</v>
          </cell>
          <cell r="AH27" t="str">
            <v>John Gambini</v>
          </cell>
          <cell r="AI27" t="str">
            <v>jgambini@wmcctx.com</v>
          </cell>
          <cell r="AJ27" t="str">
            <v>Watermark</v>
          </cell>
          <cell r="AK27">
            <v>0</v>
          </cell>
          <cell r="AL27">
            <v>0</v>
          </cell>
          <cell r="AM27">
            <v>0</v>
          </cell>
          <cell r="AN27">
            <v>0</v>
          </cell>
          <cell r="AO27">
            <v>0</v>
          </cell>
          <cell r="AP27">
            <v>0</v>
          </cell>
          <cell r="AQ27" t="str">
            <v>no</v>
          </cell>
          <cell r="AR27" t="str">
            <v>no</v>
          </cell>
          <cell r="AS27" t="str">
            <v>no</v>
          </cell>
          <cell r="AT27">
            <v>912124</v>
          </cell>
          <cell r="AU27">
            <v>0</v>
          </cell>
          <cell r="AV27">
            <v>0</v>
          </cell>
          <cell r="AW27" t="str">
            <v>Choose a Dropdown</v>
          </cell>
          <cell r="AX27" t="str">
            <v>HOME-ARP Nonprofit Operating Cost and/or Capacity Building Assistance</v>
          </cell>
          <cell r="AY27">
            <v>0</v>
          </cell>
          <cell r="AZ27">
            <v>0</v>
          </cell>
          <cell r="BA27">
            <v>0</v>
          </cell>
          <cell r="BB27" t="str">
            <v>John Gambini</v>
          </cell>
          <cell r="BC27" t="str">
            <v>jgambini@wmcctx.com</v>
          </cell>
          <cell r="BD27" t="str">
            <v>Watermark</v>
          </cell>
          <cell r="BE27">
            <v>0</v>
          </cell>
          <cell r="BF27">
            <v>0</v>
          </cell>
          <cell r="BG27" t="str">
            <v>Rebecca Arthur</v>
          </cell>
          <cell r="BH27" t="str">
            <v>Rebecca.Arthur@novoco.com</v>
          </cell>
          <cell r="BI27" t="str">
            <v>Novogradac</v>
          </cell>
          <cell r="BJ27">
            <v>0</v>
          </cell>
          <cell r="BK27" t="str">
            <v>Choose a Dropdown</v>
          </cell>
          <cell r="BL27">
            <v>0</v>
          </cell>
          <cell r="BM27">
            <v>0</v>
          </cell>
          <cell r="BN27">
            <v>0</v>
          </cell>
          <cell r="BO27">
            <v>0</v>
          </cell>
          <cell r="BP27">
            <v>0</v>
          </cell>
          <cell r="BQ27">
            <v>0</v>
          </cell>
          <cell r="BR27">
            <v>0</v>
          </cell>
          <cell r="BS27" t="str">
            <v>Hugh A. Cobb, CPM</v>
          </cell>
          <cell r="BT27" t="str">
            <v>hugh.cobb@assetliving.com</v>
          </cell>
          <cell r="BU27" t="str">
            <v>Asset Living</v>
          </cell>
          <cell r="BV27">
            <v>9725810854</v>
          </cell>
          <cell r="BW27">
            <v>60195</v>
          </cell>
          <cell r="BX27" t="str">
            <v>Yes</v>
          </cell>
          <cell r="BY27" t="str">
            <v>no</v>
          </cell>
          <cell r="BZ27">
            <v>0</v>
          </cell>
          <cell r="CA27">
            <v>0</v>
          </cell>
          <cell r="CB27">
            <v>0</v>
          </cell>
          <cell r="CC27" t="str">
            <v>TBD</v>
          </cell>
          <cell r="CD27">
            <v>0</v>
          </cell>
          <cell r="CE27">
            <v>0</v>
          </cell>
          <cell r="CG27">
            <v>68</v>
          </cell>
          <cell r="CH27">
            <v>0</v>
          </cell>
          <cell r="CI27">
            <v>6</v>
          </cell>
          <cell r="CJ27">
            <v>0</v>
          </cell>
          <cell r="CK27">
            <v>14</v>
          </cell>
          <cell r="CL27">
            <v>48</v>
          </cell>
          <cell r="CM27">
            <v>0</v>
          </cell>
          <cell r="CN27">
            <v>0</v>
          </cell>
          <cell r="CO27">
            <v>0</v>
          </cell>
          <cell r="CP27">
            <v>0</v>
          </cell>
          <cell r="CQ27">
            <v>0</v>
          </cell>
          <cell r="CR27">
            <v>0</v>
          </cell>
          <cell r="CS27" t="str">
            <v>Chris Thomas</v>
          </cell>
          <cell r="CT27" t="str">
            <v>chris.thomas@tidwellgroup.com</v>
          </cell>
          <cell r="CU27" t="str">
            <v>Tidwell Group</v>
          </cell>
          <cell r="CV27" t="str">
            <v>500 N. Capital of Texas Hwy, Bldg. 8, Suite 100</v>
          </cell>
          <cell r="CW27" t="str">
            <v>Austin</v>
          </cell>
          <cell r="CX27" t="str">
            <v>Lisa Vecchietti</v>
          </cell>
          <cell r="CY27" t="str">
            <v>lisa@fishpondliving.com</v>
          </cell>
          <cell r="CZ27">
            <v>5126278062</v>
          </cell>
          <cell r="DA27">
            <v>5126278062</v>
          </cell>
          <cell r="DB27" t="str">
            <v>TX</v>
          </cell>
          <cell r="DC27">
            <v>78746</v>
          </cell>
          <cell r="DD27" t="str">
            <v>MillPond Living at Huntsville, LP</v>
          </cell>
          <cell r="DE27" t="str">
            <v>Rebecca Arthur</v>
          </cell>
          <cell r="DF27" t="str">
            <v>Rebecca.Arthur@novoco.com</v>
          </cell>
          <cell r="DG27" t="str">
            <v>Novogradac</v>
          </cell>
          <cell r="DH27" t="str">
            <v>Frank Pollacia</v>
          </cell>
          <cell r="DI27" t="str">
            <v>pollacia@architettura-inc.com</v>
          </cell>
          <cell r="DJ27" t="str">
            <v>Architettura, Inc.</v>
          </cell>
          <cell r="DK27" t="str">
            <v>Cynthia Bast</v>
          </cell>
          <cell r="DL27" t="str">
            <v>cbast@lockelord.com</v>
          </cell>
          <cell r="DM27" t="str">
            <v>Locke Lord, LLP</v>
          </cell>
          <cell r="DN27" t="str">
            <v>no</v>
          </cell>
          <cell r="DO27">
            <v>0</v>
          </cell>
          <cell r="DQ27">
            <v>0</v>
          </cell>
          <cell r="DR27">
            <v>0</v>
          </cell>
          <cell r="DS27">
            <v>48471790700</v>
          </cell>
          <cell r="DT27" t="str">
            <v>No</v>
          </cell>
          <cell r="DU27">
            <v>11</v>
          </cell>
          <cell r="DV27" t="str">
            <v>yes</v>
          </cell>
          <cell r="DW27" t="str">
            <v>SAAFE House</v>
          </cell>
          <cell r="DX27" t="str">
            <v>Senior Center of Walker County</v>
          </cell>
          <cell r="DY27" t="str">
            <v>Tomorrow's Promise</v>
          </cell>
          <cell r="DZ27" t="str">
            <v>Good Shepherd Mission</v>
          </cell>
          <cell r="EA27">
            <v>0</v>
          </cell>
          <cell r="EB27">
            <v>0</v>
          </cell>
          <cell r="EC27" t="str">
            <v>Acquisition/Rehab</v>
          </cell>
          <cell r="ED27">
            <v>0</v>
          </cell>
          <cell r="EE27" t="str">
            <v>812 San Antonio Street, Suite L-20</v>
          </cell>
          <cell r="EF27" t="str">
            <v>Austin</v>
          </cell>
          <cell r="EG27" t="str">
            <v>Lora Myrick</v>
          </cell>
          <cell r="EH27" t="str">
            <v>Lora@betcohousinglab.com</v>
          </cell>
          <cell r="EI27" t="str">
            <v>lora@betcohousinglab.com</v>
          </cell>
          <cell r="EJ27" t="str">
            <v>Lora Myrick</v>
          </cell>
          <cell r="EK27" t="str">
            <v>BETCO Consulting, LLC</v>
          </cell>
          <cell r="EL27">
            <v>5127853710</v>
          </cell>
          <cell r="EM27">
            <v>5127853710</v>
          </cell>
          <cell r="EN27" t="str">
            <v>TX</v>
          </cell>
          <cell r="EO27">
            <v>78701</v>
          </cell>
          <cell r="EP27">
            <v>150.99453784645669</v>
          </cell>
          <cell r="EQ27">
            <v>82.096900051181095</v>
          </cell>
          <cell r="ER27">
            <v>55.367598425196853</v>
          </cell>
          <cell r="ES27" t="str">
            <v>2201 Bobby K. Marks Drive</v>
          </cell>
          <cell r="ET27" t="str">
            <v>Huntsville</v>
          </cell>
          <cell r="EU27" t="str">
            <v>Walker</v>
          </cell>
          <cell r="EV27" t="str">
            <v>MillPond at Huntsville</v>
          </cell>
          <cell r="EW27">
            <v>77340</v>
          </cell>
          <cell r="EX27" t="str">
            <v>David Fournier</v>
          </cell>
          <cell r="EY27" t="str">
            <v>dfournier@fishpondliving.com</v>
          </cell>
          <cell r="EZ27" t="str">
            <v>Fish Pond Development, LLC</v>
          </cell>
          <cell r="FA27" t="str">
            <v>no</v>
          </cell>
          <cell r="FB27" t="str">
            <v>No</v>
          </cell>
          <cell r="FC27">
            <v>52</v>
          </cell>
          <cell r="FD27">
            <v>0</v>
          </cell>
          <cell r="FE27" t="str">
            <v>Frank Pollacia</v>
          </cell>
          <cell r="FF27" t="str">
            <v>pollacia@architettura-inc.com</v>
          </cell>
          <cell r="FG27" t="str">
            <v>Architettura, Inc.</v>
          </cell>
          <cell r="FH27" t="str">
            <v>Yes</v>
          </cell>
          <cell r="FI27" t="str">
            <v>yes</v>
          </cell>
          <cell r="FJ27">
            <v>97</v>
          </cell>
          <cell r="FK27">
            <v>1.3</v>
          </cell>
          <cell r="FL27">
            <v>32679</v>
          </cell>
          <cell r="FM27">
            <v>30.708183999999999</v>
          </cell>
          <cell r="FN27" t="str">
            <v>yes</v>
          </cell>
          <cell r="FO27">
            <v>-95.546171999999999</v>
          </cell>
          <cell r="FP27" t="str">
            <v>yes</v>
          </cell>
          <cell r="FQ27" t="str">
            <v>no</v>
          </cell>
          <cell r="FR27" t="str">
            <v>Yes</v>
          </cell>
          <cell r="FS27" t="str">
            <v>No</v>
          </cell>
          <cell r="FT27" t="str">
            <v>yes</v>
          </cell>
          <cell r="FU27">
            <v>0</v>
          </cell>
          <cell r="FV27">
            <v>0</v>
          </cell>
          <cell r="FW27">
            <v>0</v>
          </cell>
          <cell r="FX27" t="str">
            <v>x</v>
          </cell>
          <cell r="FY27">
            <v>0</v>
          </cell>
          <cell r="FZ27">
            <v>0</v>
          </cell>
          <cell r="GA27" t="str">
            <v>MillPond Living at Huntsville, LP</v>
          </cell>
          <cell r="GB27" t="str">
            <v>MillPond Huntsville Manager, LLC</v>
          </cell>
          <cell r="GC27" t="str">
            <v>LOK Texas, LLC (HUB)</v>
          </cell>
          <cell r="GD27" t="str">
            <v>Fish Pond Development, LLC</v>
          </cell>
          <cell r="GE27" t="str">
            <v>Aviso Partners, LLC</v>
          </cell>
          <cell r="GF27" t="str">
            <v>Limited Partnership</v>
          </cell>
          <cell r="GG27" t="str">
            <v>Limited Liability Company</v>
          </cell>
          <cell r="GH27" t="str">
            <v>Limited Liability Company</v>
          </cell>
          <cell r="GI27" t="str">
            <v>Limited Liability Company</v>
          </cell>
          <cell r="GJ27" t="str">
            <v>Limited Liability Company</v>
          </cell>
          <cell r="GK27">
            <v>0</v>
          </cell>
          <cell r="GL27">
            <v>0</v>
          </cell>
          <cell r="GN27">
            <v>38.9</v>
          </cell>
          <cell r="GO27" t="str">
            <v>4q</v>
          </cell>
          <cell r="GP27">
            <v>1</v>
          </cell>
          <cell r="GQ27">
            <v>6</v>
          </cell>
          <cell r="GR27">
            <v>0</v>
          </cell>
          <cell r="GS27">
            <v>0</v>
          </cell>
          <cell r="GT27" t="str">
            <v>Rural</v>
          </cell>
          <cell r="GU27">
            <v>0</v>
          </cell>
          <cell r="GV27">
            <v>6</v>
          </cell>
          <cell r="GW27">
            <v>9</v>
          </cell>
          <cell r="GX27">
            <v>2</v>
          </cell>
          <cell r="GY27">
            <v>2</v>
          </cell>
          <cell r="GZ27">
            <v>15</v>
          </cell>
          <cell r="HA27">
            <v>11</v>
          </cell>
          <cell r="HB27">
            <v>11</v>
          </cell>
          <cell r="HC27">
            <v>0</v>
          </cell>
          <cell r="HD27">
            <v>4</v>
          </cell>
          <cell r="HE27">
            <v>3</v>
          </cell>
          <cell r="HF27">
            <v>4</v>
          </cell>
          <cell r="HG27">
            <v>1</v>
          </cell>
          <cell r="HH27">
            <v>10</v>
          </cell>
          <cell r="HI27">
            <v>26</v>
          </cell>
          <cell r="HJ27">
            <v>12</v>
          </cell>
          <cell r="HK27">
            <v>6</v>
          </cell>
          <cell r="HL27">
            <v>3</v>
          </cell>
          <cell r="HM27">
            <v>4</v>
          </cell>
          <cell r="HN27">
            <v>0</v>
          </cell>
          <cell r="HO27">
            <v>1</v>
          </cell>
          <cell r="HP27">
            <v>0</v>
          </cell>
          <cell r="HQ27">
            <v>0</v>
          </cell>
          <cell r="HR27">
            <v>19</v>
          </cell>
          <cell r="HS27">
            <v>0</v>
          </cell>
          <cell r="HT27" t="str">
            <v>no</v>
          </cell>
          <cell r="HU27" t="str">
            <v>no</v>
          </cell>
          <cell r="HV27" t="str">
            <v>no</v>
          </cell>
          <cell r="HW27" t="str">
            <v>yes</v>
          </cell>
          <cell r="HX27" t="str">
            <v>yes</v>
          </cell>
          <cell r="HY27" t="str">
            <v>yes</v>
          </cell>
          <cell r="HZ27" t="str">
            <v>Good Shepherd Mission</v>
          </cell>
          <cell r="IA27">
            <v>0</v>
          </cell>
          <cell r="IB27">
            <v>0</v>
          </cell>
          <cell r="IC27">
            <v>0</v>
          </cell>
          <cell r="ID27">
            <v>0</v>
          </cell>
          <cell r="IE27" t="str">
            <v>TBD</v>
          </cell>
          <cell r="IF27" t="str">
            <v>General</v>
          </cell>
          <cell r="IG27">
            <v>0</v>
          </cell>
          <cell r="IH27">
            <v>48</v>
          </cell>
          <cell r="II27">
            <v>68</v>
          </cell>
          <cell r="IJ27">
            <v>50800</v>
          </cell>
          <cell r="IK27">
            <v>130</v>
          </cell>
          <cell r="IL27">
            <v>68</v>
          </cell>
          <cell r="IM27" t="str">
            <v>no</v>
          </cell>
          <cell r="IN27" t="str">
            <v>no</v>
          </cell>
          <cell r="IO27" t="str">
            <v>no</v>
          </cell>
          <cell r="IP27">
            <v>0</v>
          </cell>
          <cell r="IQ27">
            <v>0</v>
          </cell>
          <cell r="IR27">
            <v>0</v>
          </cell>
          <cell r="IS27" t="str">
            <v>no</v>
          </cell>
        </row>
        <row r="28">
          <cell r="A28">
            <v>24069</v>
          </cell>
          <cell r="B28" t="str">
            <v>2024-03-01 12:24:36</v>
          </cell>
          <cell r="C28" t="str">
            <v>Q:/http-files/mf/2024-HTC/mf24069/#24069 Forum Park Family Villas_24-MFUniform9%App 3.01.24 FINAL.xlsx</v>
          </cell>
          <cell r="D28" t="str">
            <v>no</v>
          </cell>
          <cell r="E28" t="str">
            <v>yes</v>
          </cell>
          <cell r="F28" t="str">
            <v>yes</v>
          </cell>
          <cell r="G28" t="str">
            <v>no</v>
          </cell>
          <cell r="H28" t="str">
            <v>cbaker@amtexhousing.com</v>
          </cell>
          <cell r="I28" t="str">
            <v>Chad Baker</v>
          </cell>
          <cell r="J28" t="str">
            <v>281-253-7418</v>
          </cell>
          <cell r="K28" t="str">
            <v>214-295-5645</v>
          </cell>
          <cell r="L28" t="str">
            <v>yes</v>
          </cell>
          <cell r="M28" t="str">
            <v>yes</v>
          </cell>
          <cell r="N28" t="str">
            <v>yes</v>
          </cell>
          <cell r="O28">
            <v>0</v>
          </cell>
          <cell r="P28">
            <v>12</v>
          </cell>
          <cell r="Q28">
            <v>66</v>
          </cell>
          <cell r="R28">
            <v>24</v>
          </cell>
          <cell r="S28">
            <v>0</v>
          </cell>
          <cell r="T28">
            <v>0</v>
          </cell>
          <cell r="U28">
            <v>0</v>
          </cell>
          <cell r="V28" t="str">
            <v>Arjun Nagarkatti</v>
          </cell>
          <cell r="W28" t="str">
            <v>Gunner Chi, PE</v>
          </cell>
          <cell r="X28" t="str">
            <v>arjun@amcalhousing.com</v>
          </cell>
          <cell r="Y28" t="str">
            <v>gchi@tnpinc.com</v>
          </cell>
          <cell r="Z28" t="str">
            <v>AMTEX Construction LLC</v>
          </cell>
          <cell r="AA28" t="str">
            <v>TNP</v>
          </cell>
          <cell r="AB28">
            <v>0</v>
          </cell>
          <cell r="AC28">
            <v>0</v>
          </cell>
          <cell r="AD28">
            <v>0</v>
          </cell>
          <cell r="AE28">
            <v>0</v>
          </cell>
          <cell r="AF28">
            <v>0</v>
          </cell>
          <cell r="AG28">
            <v>0</v>
          </cell>
          <cell r="AH28" t="str">
            <v>Tom Watchorn</v>
          </cell>
          <cell r="AI28" t="str">
            <v>twatchorn@amtexhousing.com</v>
          </cell>
          <cell r="AJ28" t="str">
            <v>AMTEX Construction LLC</v>
          </cell>
          <cell r="AK28">
            <v>0</v>
          </cell>
          <cell r="AL28">
            <v>0</v>
          </cell>
          <cell r="AM28">
            <v>0</v>
          </cell>
          <cell r="AN28">
            <v>0</v>
          </cell>
          <cell r="AO28">
            <v>0</v>
          </cell>
          <cell r="AP28">
            <v>0</v>
          </cell>
          <cell r="AQ28" t="str">
            <v>no</v>
          </cell>
          <cell r="AR28" t="str">
            <v>no</v>
          </cell>
          <cell r="AS28" t="str">
            <v>no</v>
          </cell>
          <cell r="AT28">
            <v>2000000</v>
          </cell>
          <cell r="AU28">
            <v>0</v>
          </cell>
          <cell r="AV28">
            <v>0</v>
          </cell>
          <cell r="AW28" t="str">
            <v>Choose a Dropdown</v>
          </cell>
          <cell r="AX28" t="str">
            <v>HOME-ARP Nonprofit Operating Cost and/or Capacity Building Assistance</v>
          </cell>
          <cell r="AY28">
            <v>0</v>
          </cell>
          <cell r="AZ28">
            <v>0</v>
          </cell>
          <cell r="BA28">
            <v>0</v>
          </cell>
          <cell r="BB28" t="str">
            <v>Tom Watchorn</v>
          </cell>
          <cell r="BC28" t="str">
            <v>twatchorn@amtexhousing.com</v>
          </cell>
          <cell r="BD28" t="str">
            <v>AMTEX Construction LLC</v>
          </cell>
          <cell r="BE28" t="str">
            <v>Alief ISD</v>
          </cell>
          <cell r="BF28">
            <v>0</v>
          </cell>
          <cell r="BG28" t="str">
            <v>Darrell G Jack</v>
          </cell>
          <cell r="BH28" t="str">
            <v>djack@stic.net</v>
          </cell>
          <cell r="BI28" t="str">
            <v>Apartment Market Data</v>
          </cell>
          <cell r="BJ28">
            <v>0</v>
          </cell>
          <cell r="BK28" t="str">
            <v>Choose a Dropdown</v>
          </cell>
          <cell r="BL28">
            <v>0</v>
          </cell>
          <cell r="BM28">
            <v>0</v>
          </cell>
          <cell r="BN28">
            <v>0</v>
          </cell>
          <cell r="BO28">
            <v>0</v>
          </cell>
          <cell r="BP28">
            <v>0</v>
          </cell>
          <cell r="BQ28">
            <v>0</v>
          </cell>
          <cell r="BR28">
            <v>0</v>
          </cell>
          <cell r="BS28" t="str">
            <v>Susanne Kleins</v>
          </cell>
          <cell r="BT28" t="str">
            <v>susanne.kleins@mayfairmgt.com</v>
          </cell>
          <cell r="BU28" t="str">
            <v>Mayfair Management Group</v>
          </cell>
          <cell r="BV28" t="str">
            <v>214-442-1313</v>
          </cell>
          <cell r="BW28" t="str">
            <v>If applicable</v>
          </cell>
          <cell r="BX28" t="str">
            <v>Yes</v>
          </cell>
          <cell r="BY28" t="str">
            <v>No</v>
          </cell>
          <cell r="BZ28">
            <v>0</v>
          </cell>
          <cell r="CA28">
            <v>0</v>
          </cell>
          <cell r="CB28">
            <v>0</v>
          </cell>
          <cell r="CC28" t="str">
            <v>TBD</v>
          </cell>
          <cell r="CD28">
            <v>0</v>
          </cell>
          <cell r="CE28">
            <v>0</v>
          </cell>
          <cell r="CF28" t="str">
            <v>TBD</v>
          </cell>
          <cell r="CG28">
            <v>102</v>
          </cell>
          <cell r="CH28">
            <v>0</v>
          </cell>
          <cell r="CI28">
            <v>10</v>
          </cell>
          <cell r="CJ28">
            <v>0</v>
          </cell>
          <cell r="CK28">
            <v>41</v>
          </cell>
          <cell r="CL28">
            <v>51</v>
          </cell>
          <cell r="CM28">
            <v>0</v>
          </cell>
          <cell r="CN28">
            <v>0</v>
          </cell>
          <cell r="CO28">
            <v>0</v>
          </cell>
          <cell r="CP28">
            <v>0</v>
          </cell>
          <cell r="CQ28">
            <v>0</v>
          </cell>
          <cell r="CR28">
            <v>0</v>
          </cell>
          <cell r="CS28" t="str">
            <v>Stephen Shumrak</v>
          </cell>
          <cell r="CT28" t="str">
            <v>stephen.shumrack@cohnreznick.com</v>
          </cell>
          <cell r="CU28" t="str">
            <v>Cohn Reznick</v>
          </cell>
          <cell r="CV28" t="str">
            <v>30141 Agoura Road Ste. 100</v>
          </cell>
          <cell r="CW28" t="str">
            <v>Agoura Hills</v>
          </cell>
          <cell r="CX28" t="str">
            <v>Arjun Nagarkatti</v>
          </cell>
          <cell r="CY28" t="str">
            <v>arjun@amcalhousing.com</v>
          </cell>
          <cell r="CZ28" t="str">
            <v>818-807-9299</v>
          </cell>
          <cell r="DA28" t="str">
            <v>818-706-0694</v>
          </cell>
          <cell r="DB28" t="str">
            <v>CA</v>
          </cell>
          <cell r="DC28">
            <v>91301</v>
          </cell>
          <cell r="DD28" t="str">
            <v>AMTEX Forum Park Fund, LP</v>
          </cell>
          <cell r="DE28">
            <v>0</v>
          </cell>
          <cell r="DF28">
            <v>0</v>
          </cell>
          <cell r="DH28" t="str">
            <v>Trevor Meeks</v>
          </cell>
          <cell r="DI28" t="str">
            <v>tmeeks@meekspartners.com</v>
          </cell>
          <cell r="DJ28" t="str">
            <v>Meeks + Partners Co</v>
          </cell>
          <cell r="DK28" t="str">
            <v>Barry Palmer</v>
          </cell>
          <cell r="DL28" t="str">
            <v>bpalmer@coatsrose.com</v>
          </cell>
          <cell r="DM28" t="str">
            <v>Coats Rose</v>
          </cell>
          <cell r="DN28" t="str">
            <v>no</v>
          </cell>
          <cell r="DO28">
            <v>0</v>
          </cell>
          <cell r="DQ28">
            <v>0</v>
          </cell>
          <cell r="DR28">
            <v>0</v>
          </cell>
          <cell r="DS28">
            <v>48201433601</v>
          </cell>
          <cell r="DT28" t="str">
            <v>No</v>
          </cell>
          <cell r="DU28">
            <v>11</v>
          </cell>
          <cell r="DV28" t="str">
            <v>yes</v>
          </cell>
          <cell r="DW28" t="str">
            <v>YMCA of Greater Houston</v>
          </cell>
          <cell r="DX28" t="str">
            <v>Northwest assistance Ministries</v>
          </cell>
          <cell r="DY28">
            <v>0</v>
          </cell>
          <cell r="DZ28">
            <v>0</v>
          </cell>
          <cell r="EA28">
            <v>0</v>
          </cell>
          <cell r="EB28">
            <v>0</v>
          </cell>
          <cell r="EC28" t="str">
            <v>New Construction</v>
          </cell>
          <cell r="ED28">
            <v>0</v>
          </cell>
          <cell r="EE28">
            <v>0</v>
          </cell>
          <cell r="EF28">
            <v>0</v>
          </cell>
          <cell r="EG28">
            <v>0</v>
          </cell>
          <cell r="EH28">
            <v>0</v>
          </cell>
          <cell r="EI28">
            <v>0</v>
          </cell>
          <cell r="EL28">
            <v>0</v>
          </cell>
          <cell r="EM28">
            <v>0</v>
          </cell>
          <cell r="EN28">
            <v>0</v>
          </cell>
          <cell r="EO28">
            <v>0</v>
          </cell>
          <cell r="EP28">
            <v>183.8047635846616</v>
          </cell>
          <cell r="EQ28">
            <v>183.8047635846616</v>
          </cell>
          <cell r="ER28">
            <v>132.75270196594079</v>
          </cell>
          <cell r="ES28" t="str">
            <v>10403 Forum Park Drive</v>
          </cell>
          <cell r="ET28" t="str">
            <v>Houston</v>
          </cell>
          <cell r="EU28" t="str">
            <v>Harris</v>
          </cell>
          <cell r="EV28" t="str">
            <v>Forum Park Family Villas</v>
          </cell>
          <cell r="EW28">
            <v>77036</v>
          </cell>
          <cell r="EX28" t="str">
            <v>Arjun Nagarkatti</v>
          </cell>
          <cell r="EY28" t="str">
            <v>arjun@amcalhousing.com</v>
          </cell>
          <cell r="EZ28" t="str">
            <v>AMTEX Developers, LLC</v>
          </cell>
          <cell r="FA28" t="str">
            <v>no</v>
          </cell>
          <cell r="FB28" t="str">
            <v>No</v>
          </cell>
          <cell r="FC28">
            <v>53</v>
          </cell>
          <cell r="FD28">
            <v>0</v>
          </cell>
          <cell r="FE28" t="str">
            <v>Phil Bullock P.G.</v>
          </cell>
          <cell r="FF28" t="str">
            <v>pbullock@bbaengineering.com</v>
          </cell>
          <cell r="FG28" t="str">
            <v>Bullock, Bennett &amp; Associates, LLC</v>
          </cell>
          <cell r="FH28" t="str">
            <v>Yes</v>
          </cell>
          <cell r="FI28" t="str">
            <v>no</v>
          </cell>
          <cell r="FJ28">
            <v>196</v>
          </cell>
          <cell r="FK28">
            <v>1.3</v>
          </cell>
          <cell r="FL28">
            <v>35481</v>
          </cell>
          <cell r="FM28">
            <v>29.669077000000001</v>
          </cell>
          <cell r="FN28" t="str">
            <v>yes</v>
          </cell>
          <cell r="FO28">
            <v>-95.554806999999997</v>
          </cell>
          <cell r="FP28" t="str">
            <v>yes</v>
          </cell>
          <cell r="FQ28" t="str">
            <v>yes</v>
          </cell>
          <cell r="FR28" t="str">
            <v>No</v>
          </cell>
          <cell r="FS28" t="str">
            <v>No</v>
          </cell>
          <cell r="FT28" t="str">
            <v>no</v>
          </cell>
          <cell r="FU28">
            <v>0</v>
          </cell>
          <cell r="FV28">
            <v>0</v>
          </cell>
          <cell r="FW28">
            <v>0</v>
          </cell>
          <cell r="FX28">
            <v>0</v>
          </cell>
          <cell r="FY28">
            <v>0</v>
          </cell>
          <cell r="FZ28">
            <v>0</v>
          </cell>
          <cell r="GA28" t="str">
            <v>AMTEX Forum Park Fund, LP</v>
          </cell>
          <cell r="GB28" t="str">
            <v>AMTEX Forum Park GP LLC</v>
          </cell>
          <cell r="GC28" t="str">
            <v>AMTEX Multi-Housing LLC</v>
          </cell>
          <cell r="GD28" t="str">
            <v>Vaz Family Limited Partnership</v>
          </cell>
          <cell r="GE28" t="str">
            <v>Urbanize, Inc.</v>
          </cell>
          <cell r="GF28" t="str">
            <v>Limited Partnership</v>
          </cell>
          <cell r="GG28" t="str">
            <v>Limited Liability Company</v>
          </cell>
          <cell r="GH28" t="str">
            <v>Limited Liability Company</v>
          </cell>
          <cell r="GI28" t="str">
            <v>Limited Partnership</v>
          </cell>
          <cell r="GJ28" t="str">
            <v>Corporation</v>
          </cell>
          <cell r="GK28">
            <v>0</v>
          </cell>
          <cell r="GL28">
            <v>0</v>
          </cell>
          <cell r="GN28">
            <v>7.8</v>
          </cell>
          <cell r="GO28" t="str">
            <v>4q</v>
          </cell>
          <cell r="GP28">
            <v>1</v>
          </cell>
          <cell r="GQ28">
            <v>6</v>
          </cell>
          <cell r="GR28">
            <v>0</v>
          </cell>
          <cell r="GS28">
            <v>0</v>
          </cell>
          <cell r="GT28" t="str">
            <v>Urban</v>
          </cell>
          <cell r="GU28">
            <v>0</v>
          </cell>
          <cell r="GV28">
            <v>6</v>
          </cell>
          <cell r="GW28">
            <v>9</v>
          </cell>
          <cell r="GX28">
            <v>2</v>
          </cell>
          <cell r="GY28">
            <v>2</v>
          </cell>
          <cell r="GZ28">
            <v>15</v>
          </cell>
          <cell r="HA28">
            <v>11</v>
          </cell>
          <cell r="HB28">
            <v>11</v>
          </cell>
          <cell r="HC28">
            <v>0</v>
          </cell>
          <cell r="HD28">
            <v>5</v>
          </cell>
          <cell r="HE28">
            <v>3</v>
          </cell>
          <cell r="HF28">
            <v>4</v>
          </cell>
          <cell r="HG28">
            <v>1</v>
          </cell>
          <cell r="HH28">
            <v>10</v>
          </cell>
          <cell r="HI28">
            <v>26</v>
          </cell>
          <cell r="HJ28">
            <v>12</v>
          </cell>
          <cell r="HK28">
            <v>6</v>
          </cell>
          <cell r="HL28">
            <v>3</v>
          </cell>
          <cell r="HM28">
            <v>4</v>
          </cell>
          <cell r="HN28">
            <v>0</v>
          </cell>
          <cell r="HO28">
            <v>1</v>
          </cell>
          <cell r="HP28">
            <v>1</v>
          </cell>
          <cell r="HQ28">
            <v>0</v>
          </cell>
          <cell r="HR28">
            <v>19</v>
          </cell>
          <cell r="HS28">
            <v>0</v>
          </cell>
          <cell r="HT28" t="str">
            <v>no</v>
          </cell>
          <cell r="HU28" t="str">
            <v>no</v>
          </cell>
          <cell r="HV28" t="str">
            <v>no</v>
          </cell>
          <cell r="HW28" t="str">
            <v>yes</v>
          </cell>
          <cell r="HX28" t="str">
            <v>yes</v>
          </cell>
          <cell r="HY28" t="str">
            <v>no</v>
          </cell>
          <cell r="HZ28">
            <v>0</v>
          </cell>
          <cell r="IA28">
            <v>0</v>
          </cell>
          <cell r="IB28">
            <v>0</v>
          </cell>
          <cell r="IC28">
            <v>0</v>
          </cell>
          <cell r="ID28">
            <v>0</v>
          </cell>
          <cell r="IE28" t="str">
            <v>TBD</v>
          </cell>
          <cell r="IF28" t="str">
            <v>General</v>
          </cell>
          <cell r="IG28">
            <v>0</v>
          </cell>
          <cell r="IH28">
            <v>49</v>
          </cell>
          <cell r="II28">
            <v>102</v>
          </cell>
          <cell r="IJ28">
            <v>93543</v>
          </cell>
          <cell r="IK28">
            <v>132</v>
          </cell>
          <cell r="IL28">
            <v>102</v>
          </cell>
          <cell r="IM28" t="str">
            <v>no</v>
          </cell>
          <cell r="IN28" t="str">
            <v>no</v>
          </cell>
          <cell r="IO28" t="str">
            <v>no</v>
          </cell>
          <cell r="IP28">
            <v>0</v>
          </cell>
          <cell r="IQ28">
            <v>0</v>
          </cell>
          <cell r="IR28">
            <v>0</v>
          </cell>
          <cell r="IS28" t="str">
            <v>no</v>
          </cell>
        </row>
        <row r="29">
          <cell r="A29">
            <v>24075</v>
          </cell>
          <cell r="B29" t="str">
            <v>2024-02-29 10:42:34</v>
          </cell>
          <cell r="C29" t="str">
            <v>Q:/http-files/mf/2024-HTC/mf24075/24075 Corrigan Square - FINAL.xlsx</v>
          </cell>
          <cell r="D29" t="str">
            <v>no</v>
          </cell>
          <cell r="E29" t="str">
            <v>yes</v>
          </cell>
          <cell r="F29" t="str">
            <v>yes</v>
          </cell>
          <cell r="G29" t="str">
            <v>no</v>
          </cell>
          <cell r="H29" t="str">
            <v>sskconsulting@yahoo.com</v>
          </cell>
          <cell r="I29" t="str">
            <v>Rebecca Armer</v>
          </cell>
          <cell r="J29">
            <v>0</v>
          </cell>
          <cell r="K29" t="str">
            <v>936-499-4787</v>
          </cell>
          <cell r="L29" t="str">
            <v>yes</v>
          </cell>
          <cell r="M29" t="str">
            <v>yes</v>
          </cell>
          <cell r="N29" t="str">
            <v>yes</v>
          </cell>
          <cell r="O29">
            <v>0</v>
          </cell>
          <cell r="P29">
            <v>12</v>
          </cell>
          <cell r="Q29">
            <v>84</v>
          </cell>
          <cell r="R29">
            <v>0</v>
          </cell>
          <cell r="S29">
            <v>0</v>
          </cell>
          <cell r="T29">
            <v>0</v>
          </cell>
          <cell r="U29">
            <v>0</v>
          </cell>
          <cell r="V29" t="str">
            <v>Charles Washburn</v>
          </cell>
          <cell r="W29">
            <v>0</v>
          </cell>
          <cell r="X29" t="str">
            <v>ccwashburn@lcjcompanies.com</v>
          </cell>
          <cell r="Y29">
            <v>0</v>
          </cell>
          <cell r="Z29" t="str">
            <v>LCJ Construction, Inc.</v>
          </cell>
          <cell r="AA29">
            <v>0</v>
          </cell>
          <cell r="AB29">
            <v>0</v>
          </cell>
          <cell r="AC29">
            <v>0</v>
          </cell>
          <cell r="AD29">
            <v>0</v>
          </cell>
          <cell r="AE29">
            <v>0</v>
          </cell>
          <cell r="AF29">
            <v>0</v>
          </cell>
          <cell r="AG29">
            <v>0</v>
          </cell>
          <cell r="AH29" t="str">
            <v>Charles Washburn</v>
          </cell>
          <cell r="AI29" t="str">
            <v>ccwashburn@lcjcompanies.com</v>
          </cell>
          <cell r="AJ29" t="str">
            <v>LCJ Construction, Inc.</v>
          </cell>
          <cell r="AK29">
            <v>0</v>
          </cell>
          <cell r="AL29">
            <v>0</v>
          </cell>
          <cell r="AM29">
            <v>0</v>
          </cell>
          <cell r="AN29">
            <v>0</v>
          </cell>
          <cell r="AO29">
            <v>0</v>
          </cell>
          <cell r="AP29">
            <v>0</v>
          </cell>
          <cell r="AQ29" t="str">
            <v>no</v>
          </cell>
          <cell r="AR29" t="str">
            <v>yes</v>
          </cell>
          <cell r="AS29" t="str">
            <v>no</v>
          </cell>
          <cell r="AT29">
            <v>1448988</v>
          </cell>
          <cell r="AU29">
            <v>0</v>
          </cell>
          <cell r="AV29">
            <v>0</v>
          </cell>
          <cell r="AW29" t="str">
            <v>Choose a Dropdown</v>
          </cell>
          <cell r="AX29" t="str">
            <v>HOME-ARP Nonprofit Operating Cost and/or Capacity Building Assistance</v>
          </cell>
          <cell r="AY29">
            <v>0</v>
          </cell>
          <cell r="AZ29">
            <v>0</v>
          </cell>
          <cell r="BA29">
            <v>0</v>
          </cell>
          <cell r="BB29" t="str">
            <v>Charles Washburn</v>
          </cell>
          <cell r="BC29" t="str">
            <v>ccwashburn@lcjcompanies.com</v>
          </cell>
          <cell r="BD29" t="str">
            <v>LCJ Construction, Inc.</v>
          </cell>
          <cell r="BE29">
            <v>0</v>
          </cell>
          <cell r="BF29">
            <v>0</v>
          </cell>
          <cell r="BG29">
            <v>0</v>
          </cell>
          <cell r="BH29">
            <v>0</v>
          </cell>
          <cell r="BI29" t="str">
            <v>Not Applicable</v>
          </cell>
          <cell r="BJ29">
            <v>0</v>
          </cell>
          <cell r="BK29" t="str">
            <v>Choose a Dropdown</v>
          </cell>
          <cell r="BL29">
            <v>0</v>
          </cell>
          <cell r="BM29">
            <v>0</v>
          </cell>
          <cell r="BN29">
            <v>0</v>
          </cell>
          <cell r="BO29">
            <v>0</v>
          </cell>
          <cell r="BP29">
            <v>0</v>
          </cell>
          <cell r="BQ29">
            <v>0</v>
          </cell>
          <cell r="BR29">
            <v>0</v>
          </cell>
          <cell r="BS29" t="str">
            <v>James Washburn</v>
          </cell>
          <cell r="BT29" t="str">
            <v>jewashburn@lcjcompanies.com</v>
          </cell>
          <cell r="BU29" t="str">
            <v>LCJ Management, Inc.</v>
          </cell>
          <cell r="BV29">
            <v>2816892030</v>
          </cell>
          <cell r="BW29" t="str">
            <v>If applicable</v>
          </cell>
          <cell r="BX29">
            <v>0</v>
          </cell>
          <cell r="BY29" t="str">
            <v>no</v>
          </cell>
          <cell r="BZ29">
            <v>0</v>
          </cell>
          <cell r="CA29" t="str">
            <v>Rebecca Armer</v>
          </cell>
          <cell r="CB29" t="str">
            <v>sskconsulting@yahoo.com</v>
          </cell>
          <cell r="CC29" t="str">
            <v>SSK Consulting, LLC</v>
          </cell>
          <cell r="CD29">
            <v>0</v>
          </cell>
          <cell r="CE29">
            <v>0</v>
          </cell>
          <cell r="CF29">
            <v>0</v>
          </cell>
          <cell r="CG29">
            <v>96</v>
          </cell>
          <cell r="CH29">
            <v>0</v>
          </cell>
          <cell r="CI29">
            <v>8</v>
          </cell>
          <cell r="CJ29">
            <v>0</v>
          </cell>
          <cell r="CK29">
            <v>20</v>
          </cell>
          <cell r="CL29">
            <v>68</v>
          </cell>
          <cell r="CM29">
            <v>0</v>
          </cell>
          <cell r="CN29">
            <v>0</v>
          </cell>
          <cell r="CO29">
            <v>0</v>
          </cell>
          <cell r="CP29">
            <v>0</v>
          </cell>
          <cell r="CQ29">
            <v>0</v>
          </cell>
          <cell r="CR29">
            <v>0</v>
          </cell>
          <cell r="CS29" t="str">
            <v>Maribeth Elrod</v>
          </cell>
          <cell r="CT29" t="str">
            <v>maribeth.elrod@tidwellgroup.com</v>
          </cell>
          <cell r="CU29" t="str">
            <v>Tidwell Group</v>
          </cell>
          <cell r="CV29" t="str">
            <v>P O Box 489</v>
          </cell>
          <cell r="CW29" t="str">
            <v>New Caney</v>
          </cell>
          <cell r="CX29" t="str">
            <v>Jonathan Campbell</v>
          </cell>
          <cell r="CY29" t="str">
            <v>jcampbell@lcjcompanies.com</v>
          </cell>
          <cell r="CZ29">
            <v>0</v>
          </cell>
          <cell r="DA29" t="str">
            <v>281-210-5530</v>
          </cell>
          <cell r="DB29" t="str">
            <v>TX</v>
          </cell>
          <cell r="DC29">
            <v>77357</v>
          </cell>
          <cell r="DD29" t="str">
            <v>Corrigan Square Housing, Ltd.</v>
          </cell>
          <cell r="DE29" t="str">
            <v>Tim Cole</v>
          </cell>
          <cell r="DF29" t="str">
            <v>tcolepacificswv@austin.rr.com</v>
          </cell>
          <cell r="DG29" t="str">
            <v>Pacific Southwest Vauluation, LLC</v>
          </cell>
          <cell r="DH29" t="str">
            <v>Stan Cromartie</v>
          </cell>
          <cell r="DI29" t="str">
            <v>stan@the9yards.com</v>
          </cell>
          <cell r="DJ29" t="str">
            <v>Arcon Architects, Inc</v>
          </cell>
          <cell r="DK29" t="str">
            <v>Jason Davis</v>
          </cell>
          <cell r="DL29" t="str">
            <v>jdavis@spencerfane.com</v>
          </cell>
          <cell r="DM29" t="str">
            <v>Spencer Fane LLP</v>
          </cell>
          <cell r="DN29" t="str">
            <v>no</v>
          </cell>
          <cell r="DO29">
            <v>0</v>
          </cell>
          <cell r="DP29">
            <v>0</v>
          </cell>
          <cell r="DQ29">
            <v>0</v>
          </cell>
          <cell r="DR29">
            <v>0</v>
          </cell>
          <cell r="DS29">
            <v>48373210401</v>
          </cell>
          <cell r="DT29" t="str">
            <v>no</v>
          </cell>
          <cell r="DU29">
            <v>11</v>
          </cell>
          <cell r="DV29" t="str">
            <v>yes</v>
          </cell>
          <cell r="DW29" t="str">
            <v>Center of Hope</v>
          </cell>
          <cell r="DX29" t="str">
            <v>Polk County Chamber of Commerce</v>
          </cell>
          <cell r="DY29" t="str">
            <v>Rotary Club of Livingston</v>
          </cell>
          <cell r="DZ29">
            <v>0</v>
          </cell>
          <cell r="EA29">
            <v>0</v>
          </cell>
          <cell r="EB29">
            <v>0</v>
          </cell>
          <cell r="EC29" t="str">
            <v>Acquisition/Rehab</v>
          </cell>
          <cell r="ED29">
            <v>0</v>
          </cell>
          <cell r="EE29" t="str">
            <v>1305 Dusky Thrush Tr</v>
          </cell>
          <cell r="EF29" t="str">
            <v>Austin</v>
          </cell>
          <cell r="EG29" t="str">
            <v>Robbye Meyer</v>
          </cell>
          <cell r="EH29" t="str">
            <v>robbye@arxadvantage.net</v>
          </cell>
          <cell r="EI29" t="str">
            <v>robbye@arxadvantage.net</v>
          </cell>
          <cell r="EJ29" t="str">
            <v>Robbye Meyer</v>
          </cell>
          <cell r="EK29" t="str">
            <v>Arx Advantage</v>
          </cell>
          <cell r="EL29">
            <v>0</v>
          </cell>
          <cell r="EM29" t="str">
            <v>512-963-2555</v>
          </cell>
          <cell r="EN29" t="str">
            <v>TX</v>
          </cell>
          <cell r="EO29">
            <v>78746</v>
          </cell>
          <cell r="EP29">
            <v>166.57798945398881</v>
          </cell>
          <cell r="EQ29">
            <v>141.43318024607359</v>
          </cell>
          <cell r="ER29">
            <v>92.303112774281345</v>
          </cell>
          <cell r="ES29" t="str">
            <v>116 Bluebonnet Circle</v>
          </cell>
          <cell r="ET29" t="str">
            <v>Corrigan</v>
          </cell>
          <cell r="EU29" t="str">
            <v>Polk</v>
          </cell>
          <cell r="EV29" t="str">
            <v>Corrigan Square Apartments</v>
          </cell>
          <cell r="EW29">
            <v>75939</v>
          </cell>
          <cell r="EX29" t="str">
            <v>James Washburn</v>
          </cell>
          <cell r="EY29" t="str">
            <v>jewashburn@lcjcompanies.com</v>
          </cell>
          <cell r="EZ29" t="str">
            <v>LCJ Development, Inc.</v>
          </cell>
          <cell r="FA29" t="str">
            <v>yes</v>
          </cell>
          <cell r="FB29" t="str">
            <v>no</v>
          </cell>
          <cell r="FC29">
            <v>53</v>
          </cell>
          <cell r="FD29">
            <v>0</v>
          </cell>
          <cell r="FE29" t="str">
            <v>Jason Atkinson</v>
          </cell>
          <cell r="FF29" t="str">
            <v>jatkinson@greywolfengineers.com</v>
          </cell>
          <cell r="FG29" t="str">
            <v>Grey Wolf Engineers</v>
          </cell>
          <cell r="FH29" t="str">
            <v>Yes</v>
          </cell>
          <cell r="FI29" t="str">
            <v>yes</v>
          </cell>
          <cell r="FJ29">
            <v>153</v>
          </cell>
          <cell r="FK29">
            <v>1.3</v>
          </cell>
          <cell r="FL29">
            <v>48517</v>
          </cell>
          <cell r="FM29">
            <v>30.989840000000001</v>
          </cell>
          <cell r="FN29" t="str">
            <v>yes</v>
          </cell>
          <cell r="FO29">
            <v>-94.801867000000001</v>
          </cell>
          <cell r="FP29" t="str">
            <v>yes</v>
          </cell>
          <cell r="FQ29" t="str">
            <v>no</v>
          </cell>
          <cell r="FR29" t="str">
            <v>Yes</v>
          </cell>
          <cell r="FS29" t="str">
            <v>no</v>
          </cell>
          <cell r="FT29" t="str">
            <v>yes</v>
          </cell>
          <cell r="FU29">
            <v>0</v>
          </cell>
          <cell r="FV29">
            <v>0</v>
          </cell>
          <cell r="FW29">
            <v>0</v>
          </cell>
          <cell r="FX29">
            <v>0</v>
          </cell>
          <cell r="FY29">
            <v>0</v>
          </cell>
          <cell r="FZ29">
            <v>0</v>
          </cell>
          <cell r="GA29" t="str">
            <v>Corrigan Square Housing, Ltd</v>
          </cell>
          <cell r="GB29" t="str">
            <v>Corrigan Square Affordable Housing, LLC</v>
          </cell>
          <cell r="GC29" t="str">
            <v>Variegata Peak Investments, LLC</v>
          </cell>
          <cell r="GD29" t="str">
            <v>SSK Consulting, LLC</v>
          </cell>
          <cell r="GE29" t="str">
            <v>LCJ Development, Inc.</v>
          </cell>
          <cell r="GF29" t="str">
            <v>Limited Partnership</v>
          </cell>
          <cell r="GG29" t="str">
            <v>Limited Liability Company</v>
          </cell>
          <cell r="GH29" t="str">
            <v>Limited Liability Company</v>
          </cell>
          <cell r="GI29" t="str">
            <v>Limited Liability Company</v>
          </cell>
          <cell r="GJ29" t="str">
            <v>Corporation</v>
          </cell>
          <cell r="GK29">
            <v>0</v>
          </cell>
          <cell r="GL29">
            <v>0</v>
          </cell>
          <cell r="GM29">
            <v>0</v>
          </cell>
          <cell r="GN29">
            <v>14.3</v>
          </cell>
          <cell r="GO29" t="str">
            <v>3q</v>
          </cell>
          <cell r="GP29">
            <v>0</v>
          </cell>
          <cell r="GQ29">
            <v>5</v>
          </cell>
          <cell r="GR29">
            <v>0</v>
          </cell>
          <cell r="GS29">
            <v>0</v>
          </cell>
          <cell r="GT29" t="str">
            <v>Rural</v>
          </cell>
          <cell r="GU29">
            <v>0</v>
          </cell>
          <cell r="GV29">
            <v>6</v>
          </cell>
          <cell r="GW29">
            <v>9</v>
          </cell>
          <cell r="GX29">
            <v>2</v>
          </cell>
          <cell r="GY29">
            <v>0</v>
          </cell>
          <cell r="GZ29">
            <v>15</v>
          </cell>
          <cell r="HA29">
            <v>11</v>
          </cell>
          <cell r="HB29">
            <v>11</v>
          </cell>
          <cell r="HC29">
            <v>7</v>
          </cell>
          <cell r="HD29">
            <v>4</v>
          </cell>
          <cell r="HE29">
            <v>3</v>
          </cell>
          <cell r="HF29">
            <v>0</v>
          </cell>
          <cell r="HG29">
            <v>1</v>
          </cell>
          <cell r="HH29">
            <v>10</v>
          </cell>
          <cell r="HI29">
            <v>26</v>
          </cell>
          <cell r="HJ29">
            <v>12</v>
          </cell>
          <cell r="HK29">
            <v>6</v>
          </cell>
          <cell r="HL29">
            <v>3</v>
          </cell>
          <cell r="HM29">
            <v>4</v>
          </cell>
          <cell r="HN29">
            <v>0</v>
          </cell>
          <cell r="HO29">
            <v>1</v>
          </cell>
          <cell r="HP29">
            <v>1</v>
          </cell>
          <cell r="HQ29">
            <v>0</v>
          </cell>
          <cell r="HR29">
            <v>17</v>
          </cell>
          <cell r="HS29">
            <v>0</v>
          </cell>
          <cell r="HT29" t="str">
            <v>no</v>
          </cell>
          <cell r="HU29" t="str">
            <v>no</v>
          </cell>
          <cell r="HV29" t="str">
            <v>no</v>
          </cell>
          <cell r="HW29" t="str">
            <v>yes</v>
          </cell>
          <cell r="HX29" t="str">
            <v>yes</v>
          </cell>
          <cell r="HY29" t="str">
            <v>yes</v>
          </cell>
          <cell r="HZ29">
            <v>0</v>
          </cell>
          <cell r="IA29">
            <v>0</v>
          </cell>
          <cell r="IB29">
            <v>0</v>
          </cell>
          <cell r="IC29" t="str">
            <v>Gary Robinson</v>
          </cell>
          <cell r="ID29" t="str">
            <v>gray.k.robinson@raymondjames.com</v>
          </cell>
          <cell r="IE29" t="str">
            <v>Raymond James</v>
          </cell>
          <cell r="IF29" t="str">
            <v>General</v>
          </cell>
          <cell r="IG29">
            <v>0</v>
          </cell>
          <cell r="IH29">
            <v>51</v>
          </cell>
          <cell r="II29">
            <v>96</v>
          </cell>
          <cell r="IJ29">
            <v>70548</v>
          </cell>
          <cell r="IK29">
            <v>132</v>
          </cell>
          <cell r="IL29">
            <v>96</v>
          </cell>
          <cell r="IM29" t="str">
            <v>no</v>
          </cell>
          <cell r="IN29" t="str">
            <v>no</v>
          </cell>
          <cell r="IO29" t="str">
            <v>no</v>
          </cell>
          <cell r="IP29">
            <v>0</v>
          </cell>
          <cell r="IQ29">
            <v>0</v>
          </cell>
          <cell r="IR29">
            <v>0</v>
          </cell>
          <cell r="IS29" t="str">
            <v>no</v>
          </cell>
        </row>
        <row r="30">
          <cell r="A30">
            <v>24076</v>
          </cell>
          <cell r="B30" t="str">
            <v>2024-03-01 10:42:16</v>
          </cell>
          <cell r="C30" t="str">
            <v>Q:/http-files/mf/2024-HTC/mf24076/Full Application_New Faith_24076.xlsx</v>
          </cell>
          <cell r="D30" t="str">
            <v>no</v>
          </cell>
          <cell r="E30" t="str">
            <v>yes</v>
          </cell>
          <cell r="F30" t="str">
            <v>yes</v>
          </cell>
          <cell r="G30" t="str">
            <v>no</v>
          </cell>
          <cell r="H30" t="str">
            <v>jamie@marqueconsultants.com</v>
          </cell>
          <cell r="I30" t="str">
            <v>James E. Rickenbacker</v>
          </cell>
          <cell r="J30" t="str">
            <v>(713) 664-9100</v>
          </cell>
          <cell r="K30" t="str">
            <v>(713) 664-9100</v>
          </cell>
          <cell r="L30" t="str">
            <v>yes</v>
          </cell>
          <cell r="M30" t="str">
            <v>yes</v>
          </cell>
          <cell r="N30" t="str">
            <v>yes</v>
          </cell>
          <cell r="O30">
            <v>0</v>
          </cell>
          <cell r="P30">
            <v>86</v>
          </cell>
          <cell r="Q30">
            <v>42</v>
          </cell>
          <cell r="R30">
            <v>0</v>
          </cell>
          <cell r="S30">
            <v>0</v>
          </cell>
          <cell r="T30">
            <v>0</v>
          </cell>
          <cell r="U30">
            <v>0</v>
          </cell>
          <cell r="V30" t="str">
            <v>James Rickenbacker</v>
          </cell>
          <cell r="W30" t="str">
            <v>Tyler Ray</v>
          </cell>
          <cell r="X30" t="str">
            <v>jamie@marqueconsultants.com</v>
          </cell>
          <cell r="Y30" t="str">
            <v>tray@wga-llp.com</v>
          </cell>
          <cell r="Z30" t="str">
            <v>James Rickenbacker</v>
          </cell>
          <cell r="AA30" t="str">
            <v>WGA Consulting Engineers</v>
          </cell>
          <cell r="AB30">
            <v>0</v>
          </cell>
          <cell r="AC30">
            <v>0</v>
          </cell>
          <cell r="AD30">
            <v>0</v>
          </cell>
          <cell r="AE30">
            <v>0</v>
          </cell>
          <cell r="AF30">
            <v>0</v>
          </cell>
          <cell r="AG30">
            <v>0</v>
          </cell>
          <cell r="AH30">
            <v>0</v>
          </cell>
          <cell r="AI30">
            <v>0</v>
          </cell>
          <cell r="AJ30" t="str">
            <v>TBD</v>
          </cell>
          <cell r="AK30">
            <v>0</v>
          </cell>
          <cell r="AL30">
            <v>0</v>
          </cell>
          <cell r="AM30">
            <v>0</v>
          </cell>
          <cell r="AN30">
            <v>0</v>
          </cell>
          <cell r="AO30">
            <v>0</v>
          </cell>
          <cell r="AP30">
            <v>0</v>
          </cell>
          <cell r="AQ30" t="str">
            <v>no</v>
          </cell>
          <cell r="AR30" t="str">
            <v>no</v>
          </cell>
          <cell r="AS30" t="str">
            <v>no</v>
          </cell>
          <cell r="AT30">
            <v>2000000</v>
          </cell>
          <cell r="AU30">
            <v>0</v>
          </cell>
          <cell r="AV30">
            <v>0</v>
          </cell>
          <cell r="AW30" t="str">
            <v>Choose a Dropdown</v>
          </cell>
          <cell r="AX30" t="str">
            <v>HOME-ARP Nonprofit Operating Cost and/or Capacity Building Assistance</v>
          </cell>
          <cell r="AY30">
            <v>0</v>
          </cell>
          <cell r="AZ30">
            <v>0</v>
          </cell>
          <cell r="BA30">
            <v>0</v>
          </cell>
          <cell r="BB30">
            <v>0</v>
          </cell>
          <cell r="BC30">
            <v>0</v>
          </cell>
          <cell r="BD30" t="str">
            <v>TBD</v>
          </cell>
          <cell r="BE30">
            <v>0</v>
          </cell>
          <cell r="BF30">
            <v>0</v>
          </cell>
          <cell r="BG30" t="str">
            <v>Kenneth Araiza, MAI</v>
          </cell>
          <cell r="BH30" t="str">
            <v>kenaraiza@gmail.com</v>
          </cell>
          <cell r="BI30" t="str">
            <v>Araiza Appraisal &amp; Consulting</v>
          </cell>
          <cell r="BJ30">
            <v>0</v>
          </cell>
          <cell r="BK30" t="str">
            <v>Choose a Dropdown</v>
          </cell>
          <cell r="BL30">
            <v>0</v>
          </cell>
          <cell r="BM30">
            <v>0</v>
          </cell>
          <cell r="BN30">
            <v>0</v>
          </cell>
          <cell r="BO30">
            <v>0</v>
          </cell>
          <cell r="BP30">
            <v>0</v>
          </cell>
          <cell r="BQ30">
            <v>0</v>
          </cell>
          <cell r="BR30">
            <v>0</v>
          </cell>
          <cell r="BS30">
            <v>0</v>
          </cell>
          <cell r="BT30">
            <v>0</v>
          </cell>
          <cell r="BU30" t="str">
            <v>TBD</v>
          </cell>
          <cell r="BV30">
            <v>0</v>
          </cell>
          <cell r="BX30" t="str">
            <v>No</v>
          </cell>
          <cell r="BY30" t="str">
            <v>No</v>
          </cell>
          <cell r="BZ30">
            <v>0</v>
          </cell>
          <cell r="CA30">
            <v>0</v>
          </cell>
          <cell r="CB30">
            <v>0</v>
          </cell>
          <cell r="CC30" t="str">
            <v>TBD</v>
          </cell>
          <cell r="CD30">
            <v>0</v>
          </cell>
          <cell r="CE30">
            <v>0</v>
          </cell>
          <cell r="CF30" t="str">
            <v>TBD</v>
          </cell>
          <cell r="CG30">
            <v>98</v>
          </cell>
          <cell r="CH30">
            <v>0</v>
          </cell>
          <cell r="CI30">
            <v>20</v>
          </cell>
          <cell r="CJ30">
            <v>0</v>
          </cell>
          <cell r="CK30">
            <v>40</v>
          </cell>
          <cell r="CL30">
            <v>38</v>
          </cell>
          <cell r="CM30">
            <v>0</v>
          </cell>
          <cell r="CN30">
            <v>0</v>
          </cell>
          <cell r="CO30">
            <v>0</v>
          </cell>
          <cell r="CP30">
            <v>30</v>
          </cell>
          <cell r="CQ30">
            <v>30</v>
          </cell>
          <cell r="CR30">
            <v>0</v>
          </cell>
          <cell r="CS30" t="str">
            <v>George Littlejohn</v>
          </cell>
          <cell r="CT30" t="str">
            <v>george.littlejohn@novoco.com</v>
          </cell>
          <cell r="CU30" t="str">
            <v>Novogradac &amp; Company</v>
          </cell>
          <cell r="CV30" t="str">
            <v>6300 West Loop South, Ste. 670</v>
          </cell>
          <cell r="CW30" t="str">
            <v>Bellaire</v>
          </cell>
          <cell r="CX30" t="str">
            <v>Donna W. Rickenbacker</v>
          </cell>
          <cell r="CY30" t="str">
            <v>donna@dwrdevelopment.com</v>
          </cell>
          <cell r="CZ30" t="str">
            <v>(713) 560-0068</v>
          </cell>
          <cell r="DA30" t="str">
            <v>(713) 560-0068</v>
          </cell>
          <cell r="DB30" t="str">
            <v>TX</v>
          </cell>
          <cell r="DC30">
            <v>77401</v>
          </cell>
          <cell r="DD30" t="str">
            <v>New Faith Senior Village LP (tbf)</v>
          </cell>
          <cell r="DE30" t="str">
            <v>Kenneth Araiza, MAI</v>
          </cell>
          <cell r="DF30" t="str">
            <v>kenaraiza@gmail.com</v>
          </cell>
          <cell r="DG30" t="str">
            <v>Araiza Appraisal &amp; Consulting</v>
          </cell>
          <cell r="DH30" t="str">
            <v>Mark Mucasey</v>
          </cell>
          <cell r="DI30" t="str">
            <v>markm@mucaseyarchitects.com</v>
          </cell>
          <cell r="DJ30" t="str">
            <v>Mucasey &amp; Associates</v>
          </cell>
          <cell r="DK30" t="str">
            <v>Barry Palmer</v>
          </cell>
          <cell r="DL30" t="str">
            <v>bpalmer@coatsrose.com</v>
          </cell>
          <cell r="DM30" t="str">
            <v>Coats Rose</v>
          </cell>
          <cell r="DN30" t="str">
            <v>no</v>
          </cell>
          <cell r="DO30">
            <v>0</v>
          </cell>
          <cell r="DQ30">
            <v>0</v>
          </cell>
          <cell r="DR30">
            <v>0</v>
          </cell>
          <cell r="DS30">
            <v>48201330600</v>
          </cell>
          <cell r="DT30" t="str">
            <v>No</v>
          </cell>
          <cell r="DU30">
            <v>11</v>
          </cell>
          <cell r="DV30" t="str">
            <v>yes</v>
          </cell>
          <cell r="DW30" t="str">
            <v>SERJobs</v>
          </cell>
          <cell r="DX30" t="str">
            <v>Goodwill Houston</v>
          </cell>
          <cell r="DY30" t="str">
            <v>Covenant Community Capital</v>
          </cell>
          <cell r="DZ30" t="str">
            <v>NA</v>
          </cell>
          <cell r="EA30">
            <v>0</v>
          </cell>
          <cell r="EB30">
            <v>0</v>
          </cell>
          <cell r="EC30" t="str">
            <v>New Construction</v>
          </cell>
          <cell r="ED30" t="str">
            <v>New Construction</v>
          </cell>
          <cell r="EE30" t="str">
            <v>1305 E 6th St, Ste 12</v>
          </cell>
          <cell r="EF30" t="str">
            <v>Austin</v>
          </cell>
          <cell r="EG30" t="str">
            <v>Alyssa Carpenter</v>
          </cell>
          <cell r="EH30" t="str">
            <v>ajcarpen@gmail.com</v>
          </cell>
          <cell r="EI30" t="str">
            <v>ajcarpen@gmail.com</v>
          </cell>
          <cell r="EJ30" t="str">
            <v>Alyssa Carpenter</v>
          </cell>
          <cell r="EK30" t="str">
            <v>S. Anderson Consulting</v>
          </cell>
          <cell r="EL30">
            <v>5127891295</v>
          </cell>
          <cell r="EM30">
            <v>5127891295</v>
          </cell>
          <cell r="EN30" t="str">
            <v>TX</v>
          </cell>
          <cell r="EO30">
            <v>78704</v>
          </cell>
          <cell r="EP30">
            <v>201.42369987387019</v>
          </cell>
          <cell r="EQ30">
            <v>201.42369987387019</v>
          </cell>
          <cell r="ER30">
            <v>168.34360528583849</v>
          </cell>
          <cell r="ES30" t="str">
            <v>4315 W. Fuqua Street</v>
          </cell>
          <cell r="ET30" t="str">
            <v>Houston</v>
          </cell>
          <cell r="EU30" t="str">
            <v>Harris</v>
          </cell>
          <cell r="EV30" t="str">
            <v>New Faith Senior Village Apartments</v>
          </cell>
          <cell r="EW30">
            <v>77045</v>
          </cell>
          <cell r="EX30" t="str">
            <v>Donna Rickenbacker</v>
          </cell>
          <cell r="EY30" t="str">
            <v>donna@dwrdevelopment.com</v>
          </cell>
          <cell r="EZ30" t="str">
            <v>DWR Development Group, LLC</v>
          </cell>
          <cell r="FA30" t="str">
            <v>no</v>
          </cell>
          <cell r="FB30" t="str">
            <v>No</v>
          </cell>
          <cell r="FC30">
            <v>53</v>
          </cell>
          <cell r="FD30">
            <v>0</v>
          </cell>
          <cell r="FE30">
            <v>0</v>
          </cell>
          <cell r="FF30">
            <v>0</v>
          </cell>
          <cell r="FG30" t="str">
            <v>TBD</v>
          </cell>
          <cell r="FH30" t="str">
            <v>Yes</v>
          </cell>
          <cell r="FI30" t="str">
            <v>no</v>
          </cell>
          <cell r="FJ30">
            <v>138</v>
          </cell>
          <cell r="FK30">
            <v>1.3</v>
          </cell>
          <cell r="FL30">
            <v>52159</v>
          </cell>
          <cell r="FM30">
            <v>29.610778</v>
          </cell>
          <cell r="FN30" t="str">
            <v>yes</v>
          </cell>
          <cell r="FO30">
            <v>-95.440872999999996</v>
          </cell>
          <cell r="FP30" t="str">
            <v>yes</v>
          </cell>
          <cell r="FQ30" t="str">
            <v>no</v>
          </cell>
          <cell r="FR30" t="str">
            <v>No</v>
          </cell>
          <cell r="FS30" t="str">
            <v>No</v>
          </cell>
          <cell r="FT30" t="str">
            <v>yes</v>
          </cell>
          <cell r="FU30">
            <v>0</v>
          </cell>
          <cell r="FV30">
            <v>0</v>
          </cell>
          <cell r="FW30">
            <v>0</v>
          </cell>
          <cell r="FX30">
            <v>0</v>
          </cell>
          <cell r="FY30">
            <v>0</v>
          </cell>
          <cell r="FZ30">
            <v>0</v>
          </cell>
          <cell r="GA30" t="str">
            <v>New Faith Senior Village LP (tbf)</v>
          </cell>
          <cell r="GB30" t="str">
            <v>New Faith Senior Village GP, LLC (tbf)</v>
          </cell>
          <cell r="GC30" t="str">
            <v>New Faith Church of Houston</v>
          </cell>
          <cell r="GD30" t="str">
            <v>DWR Development Group, LLC</v>
          </cell>
          <cell r="GE30">
            <v>0</v>
          </cell>
          <cell r="GF30" t="str">
            <v>Limited Partnership</v>
          </cell>
          <cell r="GG30" t="str">
            <v>Limited Liability Company</v>
          </cell>
          <cell r="GH30" t="str">
            <v>Non-Profit</v>
          </cell>
          <cell r="GI30" t="str">
            <v>Limited Liability Company</v>
          </cell>
          <cell r="GJ30">
            <v>0</v>
          </cell>
          <cell r="GK30" t="str">
            <v>Ray Miller</v>
          </cell>
          <cell r="GL30" t="str">
            <v>ray.miller@amegybank.com</v>
          </cell>
          <cell r="GM30" t="str">
            <v>Amegy Bank</v>
          </cell>
          <cell r="GN30">
            <v>19.3</v>
          </cell>
          <cell r="GO30" t="str">
            <v>3q</v>
          </cell>
          <cell r="GP30">
            <v>1</v>
          </cell>
          <cell r="GQ30">
            <v>6</v>
          </cell>
          <cell r="GR30">
            <v>0</v>
          </cell>
          <cell r="GS30">
            <v>0</v>
          </cell>
          <cell r="GT30" t="str">
            <v>Urban</v>
          </cell>
          <cell r="GU30">
            <v>0</v>
          </cell>
          <cell r="GV30">
            <v>6</v>
          </cell>
          <cell r="GW30">
            <v>9</v>
          </cell>
          <cell r="GX30">
            <v>2</v>
          </cell>
          <cell r="GY30">
            <v>2</v>
          </cell>
          <cell r="GZ30">
            <v>15</v>
          </cell>
          <cell r="HA30">
            <v>11</v>
          </cell>
          <cell r="HB30">
            <v>11</v>
          </cell>
          <cell r="HC30">
            <v>0</v>
          </cell>
          <cell r="HD30">
            <v>5</v>
          </cell>
          <cell r="HE30">
            <v>3</v>
          </cell>
          <cell r="HF30">
            <v>4</v>
          </cell>
          <cell r="HG30">
            <v>1</v>
          </cell>
          <cell r="HH30">
            <v>10</v>
          </cell>
          <cell r="HI30">
            <v>26</v>
          </cell>
          <cell r="HJ30">
            <v>12</v>
          </cell>
          <cell r="HK30">
            <v>6</v>
          </cell>
          <cell r="HL30">
            <v>3</v>
          </cell>
          <cell r="HM30">
            <v>4</v>
          </cell>
          <cell r="HN30">
            <v>0</v>
          </cell>
          <cell r="HO30">
            <v>1</v>
          </cell>
          <cell r="HP30">
            <v>1</v>
          </cell>
          <cell r="HQ30">
            <v>0</v>
          </cell>
          <cell r="HR30">
            <v>19</v>
          </cell>
          <cell r="HS30">
            <v>0</v>
          </cell>
          <cell r="HT30" t="str">
            <v>no</v>
          </cell>
          <cell r="HU30" t="str">
            <v>no</v>
          </cell>
          <cell r="HV30" t="str">
            <v>no</v>
          </cell>
          <cell r="HW30" t="str">
            <v>yes</v>
          </cell>
          <cell r="HX30" t="str">
            <v>yes</v>
          </cell>
          <cell r="HY30" t="str">
            <v>yes</v>
          </cell>
          <cell r="HZ30" t="str">
            <v>NA</v>
          </cell>
          <cell r="IA30">
            <v>0</v>
          </cell>
          <cell r="IB30">
            <v>0</v>
          </cell>
          <cell r="IC30" t="str">
            <v>Jason Aldridge</v>
          </cell>
          <cell r="ID30" t="str">
            <v>jaldridge@nefinc.org</v>
          </cell>
          <cell r="IE30" t="str">
            <v>NEF</v>
          </cell>
          <cell r="IF30" t="str">
            <v>Elderly</v>
          </cell>
          <cell r="IG30">
            <v>0</v>
          </cell>
          <cell r="IH30">
            <v>49</v>
          </cell>
          <cell r="II30">
            <v>98</v>
          </cell>
          <cell r="IJ30">
            <v>102117</v>
          </cell>
          <cell r="IK30">
            <v>132</v>
          </cell>
          <cell r="IL30">
            <v>128</v>
          </cell>
          <cell r="IM30" t="str">
            <v>no</v>
          </cell>
          <cell r="IN30" t="str">
            <v>no</v>
          </cell>
          <cell r="IO30" t="str">
            <v>no</v>
          </cell>
          <cell r="IR30">
            <v>0</v>
          </cell>
          <cell r="IS30" t="str">
            <v>no</v>
          </cell>
        </row>
        <row r="31">
          <cell r="A31">
            <v>24077</v>
          </cell>
          <cell r="B31" t="str">
            <v>2024-03-01 09:12:24</v>
          </cell>
          <cell r="C31" t="str">
            <v>Q:/http-files/mf/2024-HTC/mf24077/REVISED 24077 Villas at Augusta-FINAL.xlsx</v>
          </cell>
          <cell r="D31" t="str">
            <v>no</v>
          </cell>
          <cell r="E31" t="str">
            <v>yes</v>
          </cell>
          <cell r="F31" t="str">
            <v>yes</v>
          </cell>
          <cell r="G31" t="str">
            <v>no</v>
          </cell>
          <cell r="H31" t="str">
            <v>ibihousing@ibitoday.com</v>
          </cell>
          <cell r="I31" t="str">
            <v>Ike Monty</v>
          </cell>
          <cell r="J31">
            <v>0</v>
          </cell>
          <cell r="K31">
            <v>9155991245</v>
          </cell>
          <cell r="L31" t="str">
            <v>yes</v>
          </cell>
          <cell r="M31" t="str">
            <v>yes</v>
          </cell>
          <cell r="N31" t="str">
            <v>yes</v>
          </cell>
          <cell r="O31">
            <v>0</v>
          </cell>
          <cell r="P31">
            <v>4</v>
          </cell>
          <cell r="Q31">
            <v>18</v>
          </cell>
          <cell r="R31">
            <v>18</v>
          </cell>
          <cell r="S31">
            <v>4</v>
          </cell>
          <cell r="T31">
            <v>0</v>
          </cell>
          <cell r="U31">
            <v>0</v>
          </cell>
          <cell r="V31" t="str">
            <v>Keith Puhlman</v>
          </cell>
          <cell r="W31" t="str">
            <v>Georges Halloul</v>
          </cell>
          <cell r="X31" t="str">
            <v>kpuhlman@yahoo.com</v>
          </cell>
          <cell r="Y31" t="str">
            <v>ghalloul@sli-engineering.com</v>
          </cell>
          <cell r="Z31" t="str">
            <v>Investment Builders, Inc</v>
          </cell>
          <cell r="AA31" t="str">
            <v>SLI Engineering, Inc</v>
          </cell>
          <cell r="AB31">
            <v>0</v>
          </cell>
          <cell r="AC31">
            <v>0</v>
          </cell>
          <cell r="AD31">
            <v>0</v>
          </cell>
          <cell r="AE31">
            <v>0</v>
          </cell>
          <cell r="AF31">
            <v>0</v>
          </cell>
          <cell r="AG31">
            <v>0</v>
          </cell>
          <cell r="AH31" t="str">
            <v>Ike Monty</v>
          </cell>
          <cell r="AI31" t="str">
            <v>ibihousing@ibitoday.com</v>
          </cell>
          <cell r="AJ31" t="str">
            <v>Investment Builders, Inc</v>
          </cell>
          <cell r="AK31">
            <v>0</v>
          </cell>
          <cell r="AL31">
            <v>0</v>
          </cell>
          <cell r="AM31">
            <v>0</v>
          </cell>
          <cell r="AN31">
            <v>0</v>
          </cell>
          <cell r="AO31">
            <v>0</v>
          </cell>
          <cell r="AP31">
            <v>0</v>
          </cell>
          <cell r="AQ31" t="str">
            <v>no</v>
          </cell>
          <cell r="AR31" t="str">
            <v>no</v>
          </cell>
          <cell r="AS31" t="str">
            <v>no</v>
          </cell>
          <cell r="AT31">
            <v>1410543</v>
          </cell>
          <cell r="AU31">
            <v>0</v>
          </cell>
          <cell r="AV31">
            <v>0</v>
          </cell>
          <cell r="AW31" t="str">
            <v>Choose a Dropdown</v>
          </cell>
          <cell r="AX31" t="str">
            <v>HOME-ARP Nonprofit Operating Cost and/or Capacity Building Assistance</v>
          </cell>
          <cell r="AY31">
            <v>0</v>
          </cell>
          <cell r="AZ31">
            <v>0</v>
          </cell>
          <cell r="BA31">
            <v>0</v>
          </cell>
          <cell r="BB31">
            <v>0</v>
          </cell>
          <cell r="BC31">
            <v>0</v>
          </cell>
          <cell r="BD31">
            <v>0</v>
          </cell>
          <cell r="BE31">
            <v>0</v>
          </cell>
          <cell r="BF31">
            <v>0</v>
          </cell>
          <cell r="BG31" t="str">
            <v>Darrell Jack</v>
          </cell>
          <cell r="BH31" t="str">
            <v>djack@stic.net</v>
          </cell>
          <cell r="BI31" t="str">
            <v>Apartment Market Data</v>
          </cell>
          <cell r="BJ31">
            <v>0</v>
          </cell>
          <cell r="BK31" t="str">
            <v>Choose a Dropdown</v>
          </cell>
          <cell r="BL31">
            <v>0</v>
          </cell>
          <cell r="BM31">
            <v>0</v>
          </cell>
          <cell r="BN31">
            <v>0</v>
          </cell>
          <cell r="BO31">
            <v>0</v>
          </cell>
          <cell r="BP31">
            <v>0</v>
          </cell>
          <cell r="BQ31">
            <v>0</v>
          </cell>
          <cell r="BR31">
            <v>0</v>
          </cell>
          <cell r="BS31" t="str">
            <v>Susanne Kleins</v>
          </cell>
          <cell r="BT31" t="str">
            <v>susanne.kleins@mayfairmgt.com</v>
          </cell>
          <cell r="BU31" t="str">
            <v>Mayfair Management Group</v>
          </cell>
          <cell r="BV31">
            <v>2144421313</v>
          </cell>
          <cell r="BW31" t="str">
            <v>If applicable</v>
          </cell>
          <cell r="BX31" t="str">
            <v>No</v>
          </cell>
          <cell r="BY31" t="str">
            <v>no</v>
          </cell>
          <cell r="BZ31">
            <v>0</v>
          </cell>
          <cell r="CA31">
            <v>0</v>
          </cell>
          <cell r="CB31">
            <v>0</v>
          </cell>
          <cell r="CC31">
            <v>0</v>
          </cell>
          <cell r="CD31">
            <v>0</v>
          </cell>
          <cell r="CE31">
            <v>0</v>
          </cell>
          <cell r="CF31">
            <v>0</v>
          </cell>
          <cell r="CG31">
            <v>44</v>
          </cell>
          <cell r="CH31">
            <v>0</v>
          </cell>
          <cell r="CI31">
            <v>5</v>
          </cell>
          <cell r="CJ31">
            <v>0</v>
          </cell>
          <cell r="CK31">
            <v>9</v>
          </cell>
          <cell r="CL31">
            <v>30</v>
          </cell>
          <cell r="CM31">
            <v>0</v>
          </cell>
          <cell r="CN31">
            <v>0</v>
          </cell>
          <cell r="CO31">
            <v>0</v>
          </cell>
          <cell r="CP31">
            <v>0</v>
          </cell>
          <cell r="CQ31">
            <v>0</v>
          </cell>
          <cell r="CR31">
            <v>0</v>
          </cell>
          <cell r="CS31" t="str">
            <v>Josh Gross</v>
          </cell>
          <cell r="CT31" t="str">
            <v>jgross@dozllc.com</v>
          </cell>
          <cell r="CU31" t="str">
            <v>Dauby, O'Connor &amp; Zaleski, LLC</v>
          </cell>
          <cell r="CV31" t="str">
            <v>7400 Viscount Blvd., Suite 109</v>
          </cell>
          <cell r="CW31" t="str">
            <v>El Paso</v>
          </cell>
          <cell r="CX31" t="str">
            <v>Roy Lopez</v>
          </cell>
          <cell r="CY31" t="str">
            <v>rlopez@ibitoday.com</v>
          </cell>
          <cell r="CZ31">
            <v>0</v>
          </cell>
          <cell r="DA31">
            <v>9155991245</v>
          </cell>
          <cell r="DB31" t="str">
            <v>TX</v>
          </cell>
          <cell r="DC31">
            <v>79925</v>
          </cell>
          <cell r="DD31" t="str">
            <v>Villas at Augusta</v>
          </cell>
          <cell r="DE31">
            <v>0</v>
          </cell>
          <cell r="DF31">
            <v>0</v>
          </cell>
          <cell r="DG31" t="str">
            <v>Not Applicable</v>
          </cell>
          <cell r="DH31" t="str">
            <v>Frederic Dalbin</v>
          </cell>
          <cell r="DI31" t="str">
            <v>fdalbin@wrightdalbin.com</v>
          </cell>
          <cell r="DJ31" t="str">
            <v>Wright &amp; Dalbin Architects</v>
          </cell>
          <cell r="DK31" t="str">
            <v>Cynthia Bast</v>
          </cell>
          <cell r="DL31" t="str">
            <v>cbast@lockelord.com</v>
          </cell>
          <cell r="DM31" t="str">
            <v>Locke Lord</v>
          </cell>
          <cell r="DN31" t="str">
            <v>no</v>
          </cell>
          <cell r="DO31">
            <v>0</v>
          </cell>
          <cell r="DP31">
            <v>0</v>
          </cell>
          <cell r="DQ31">
            <v>0</v>
          </cell>
          <cell r="DR31">
            <v>0</v>
          </cell>
          <cell r="DS31">
            <v>48141010369</v>
          </cell>
          <cell r="DT31" t="str">
            <v>No</v>
          </cell>
          <cell r="DU31">
            <v>10</v>
          </cell>
          <cell r="DV31" t="str">
            <v>yes</v>
          </cell>
          <cell r="DW31" t="str">
            <v>Better Texans Foundation</v>
          </cell>
          <cell r="DX31" t="str">
            <v>Tierra Del Sol Housing Corporation</v>
          </cell>
          <cell r="DY31">
            <v>0</v>
          </cell>
          <cell r="DZ31">
            <v>0</v>
          </cell>
          <cell r="EA31">
            <v>0</v>
          </cell>
          <cell r="EB31">
            <v>0</v>
          </cell>
          <cell r="EC31" t="str">
            <v>New Construction</v>
          </cell>
          <cell r="ED31">
            <v>0</v>
          </cell>
          <cell r="EE31" t="str">
            <v>1305 Dusky Thrush Trail</v>
          </cell>
          <cell r="EF31" t="str">
            <v>Austin</v>
          </cell>
          <cell r="EG31" t="str">
            <v>Robbye Meyer</v>
          </cell>
          <cell r="EH31" t="str">
            <v>robbye@arxadvantage.net</v>
          </cell>
          <cell r="EI31" t="str">
            <v>robbye@arxadvantage.net</v>
          </cell>
          <cell r="EJ31" t="str">
            <v>Robbye Meyer</v>
          </cell>
          <cell r="EK31" t="str">
            <v>Arx Advantage</v>
          </cell>
          <cell r="EL31">
            <v>0</v>
          </cell>
          <cell r="EM31">
            <v>5129632555</v>
          </cell>
          <cell r="EN31" t="str">
            <v>TX</v>
          </cell>
          <cell r="EO31">
            <v>78746</v>
          </cell>
          <cell r="EP31">
            <v>195.42430532023039</v>
          </cell>
          <cell r="EQ31">
            <v>195.42430532023039</v>
          </cell>
          <cell r="ER31">
            <v>127.82700779396809</v>
          </cell>
          <cell r="ES31" t="str">
            <v>SWC of Augusta Drive and Zaragoza Road</v>
          </cell>
          <cell r="ET31" t="str">
            <v>El Paso</v>
          </cell>
          <cell r="EU31" t="str">
            <v>El Paso</v>
          </cell>
          <cell r="EV31" t="str">
            <v>Villas at Augusta</v>
          </cell>
          <cell r="EW31">
            <v>79938</v>
          </cell>
          <cell r="EX31" t="str">
            <v>Ike Monty</v>
          </cell>
          <cell r="EY31" t="str">
            <v>ibihousing@ibitoday.com</v>
          </cell>
          <cell r="EZ31" t="str">
            <v>Investment Builders, Inc</v>
          </cell>
          <cell r="FA31" t="str">
            <v>no</v>
          </cell>
          <cell r="FB31" t="str">
            <v>No</v>
          </cell>
          <cell r="FC31">
            <v>45</v>
          </cell>
          <cell r="FD31">
            <v>0</v>
          </cell>
          <cell r="FE31" t="str">
            <v>Georges Halloul</v>
          </cell>
          <cell r="FF31" t="str">
            <v>ghalloul@sli-engineering.com</v>
          </cell>
          <cell r="FG31" t="str">
            <v>SLI Engineering, Inc</v>
          </cell>
          <cell r="FH31" t="str">
            <v>Yes</v>
          </cell>
          <cell r="FI31" t="str">
            <v>no</v>
          </cell>
          <cell r="FJ31">
            <v>105</v>
          </cell>
          <cell r="FK31">
            <v>1.3</v>
          </cell>
          <cell r="FL31">
            <v>67891</v>
          </cell>
          <cell r="FM31">
            <v>31.807406</v>
          </cell>
          <cell r="FN31" t="str">
            <v>yes</v>
          </cell>
          <cell r="FO31">
            <v>-106.217715</v>
          </cell>
          <cell r="FP31" t="str">
            <v>yes</v>
          </cell>
          <cell r="FQ31" t="str">
            <v>no</v>
          </cell>
          <cell r="FR31" t="str">
            <v>Yes</v>
          </cell>
          <cell r="FS31" t="str">
            <v>no</v>
          </cell>
          <cell r="FT31" t="str">
            <v>yes</v>
          </cell>
          <cell r="FU31">
            <v>0</v>
          </cell>
          <cell r="FV31">
            <v>0</v>
          </cell>
          <cell r="FW31">
            <v>0</v>
          </cell>
          <cell r="FX31">
            <v>0</v>
          </cell>
          <cell r="FY31">
            <v>0</v>
          </cell>
          <cell r="FZ31">
            <v>0</v>
          </cell>
          <cell r="GA31" t="str">
            <v>Villas at Augusta, Ltd.</v>
          </cell>
          <cell r="GB31" t="str">
            <v>Investment Builders, Inc.</v>
          </cell>
          <cell r="GC31">
            <v>0</v>
          </cell>
          <cell r="GD31">
            <v>0</v>
          </cell>
          <cell r="GE31">
            <v>0</v>
          </cell>
          <cell r="GF31" t="str">
            <v>Limited Partnership</v>
          </cell>
          <cell r="GG31" t="str">
            <v>Corporation</v>
          </cell>
          <cell r="GH31">
            <v>0</v>
          </cell>
          <cell r="GI31">
            <v>0</v>
          </cell>
          <cell r="GJ31">
            <v>0</v>
          </cell>
          <cell r="GK31">
            <v>0</v>
          </cell>
          <cell r="GL31">
            <v>0</v>
          </cell>
          <cell r="GM31">
            <v>0</v>
          </cell>
          <cell r="GN31">
            <v>12.9</v>
          </cell>
          <cell r="GO31" t="str">
            <v>1q</v>
          </cell>
          <cell r="GP31">
            <v>1</v>
          </cell>
          <cell r="GQ31">
            <v>13</v>
          </cell>
          <cell r="GR31">
            <v>0</v>
          </cell>
          <cell r="GS31">
            <v>0</v>
          </cell>
          <cell r="GT31" t="str">
            <v>Urban</v>
          </cell>
          <cell r="GU31">
            <v>0</v>
          </cell>
          <cell r="GV31">
            <v>6</v>
          </cell>
          <cell r="GW31">
            <v>9</v>
          </cell>
          <cell r="GX31">
            <v>0</v>
          </cell>
          <cell r="GY31">
            <v>0</v>
          </cell>
          <cell r="GZ31">
            <v>15</v>
          </cell>
          <cell r="HA31">
            <v>11</v>
          </cell>
          <cell r="HB31">
            <v>10</v>
          </cell>
          <cell r="HC31">
            <v>7</v>
          </cell>
          <cell r="HD31">
            <v>4</v>
          </cell>
          <cell r="HE31">
            <v>2</v>
          </cell>
          <cell r="HF31">
            <v>0</v>
          </cell>
          <cell r="HG31">
            <v>0</v>
          </cell>
          <cell r="HH31">
            <v>10</v>
          </cell>
          <cell r="HI31">
            <v>26</v>
          </cell>
          <cell r="HJ31">
            <v>12</v>
          </cell>
          <cell r="HK31">
            <v>0</v>
          </cell>
          <cell r="HL31">
            <v>2</v>
          </cell>
          <cell r="HM31">
            <v>4</v>
          </cell>
          <cell r="HN31">
            <v>0</v>
          </cell>
          <cell r="HO31">
            <v>0</v>
          </cell>
          <cell r="HP31">
            <v>1</v>
          </cell>
          <cell r="HQ31">
            <v>0</v>
          </cell>
          <cell r="HR31">
            <v>15</v>
          </cell>
          <cell r="HS31">
            <v>0</v>
          </cell>
          <cell r="HT31" t="str">
            <v>no</v>
          </cell>
          <cell r="HU31" t="str">
            <v>no</v>
          </cell>
          <cell r="HV31" t="str">
            <v>no</v>
          </cell>
          <cell r="HW31" t="str">
            <v>yes</v>
          </cell>
          <cell r="HX31" t="str">
            <v>yes</v>
          </cell>
          <cell r="HY31" t="str">
            <v>no</v>
          </cell>
          <cell r="HZ31">
            <v>0</v>
          </cell>
          <cell r="IA31">
            <v>0</v>
          </cell>
          <cell r="IB31">
            <v>0</v>
          </cell>
          <cell r="IC31" t="str">
            <v>Brian Kimes</v>
          </cell>
          <cell r="ID31" t="str">
            <v>bkimes@aepartners.com</v>
          </cell>
          <cell r="IE31" t="str">
            <v>Affordable Equity Partners, Inc</v>
          </cell>
          <cell r="IF31" t="str">
            <v>General</v>
          </cell>
          <cell r="IG31" t="str">
            <v>X</v>
          </cell>
          <cell r="IH31">
            <v>49</v>
          </cell>
          <cell r="II31">
            <v>44</v>
          </cell>
          <cell r="IJ31">
            <v>47216</v>
          </cell>
          <cell r="IK31">
            <v>119</v>
          </cell>
          <cell r="IL31">
            <v>44</v>
          </cell>
          <cell r="IM31" t="str">
            <v>no</v>
          </cell>
          <cell r="IN31" t="str">
            <v>no</v>
          </cell>
          <cell r="IO31" t="str">
            <v>no</v>
          </cell>
          <cell r="IP31">
            <v>0</v>
          </cell>
          <cell r="IQ31">
            <v>0</v>
          </cell>
          <cell r="IR31">
            <v>0</v>
          </cell>
          <cell r="IS31" t="str">
            <v>no</v>
          </cell>
        </row>
        <row r="32">
          <cell r="A32">
            <v>24078</v>
          </cell>
          <cell r="B32" t="str">
            <v>2024-03-01 09:13:33</v>
          </cell>
          <cell r="C32" t="str">
            <v>Q:/http-files/mf/2024-HTC/mf24078/REVISED 24078 Pebble Hills Estates-FINAL.xlsx</v>
          </cell>
          <cell r="D32" t="str">
            <v>no</v>
          </cell>
          <cell r="E32" t="str">
            <v>yes</v>
          </cell>
          <cell r="F32" t="str">
            <v>yes</v>
          </cell>
          <cell r="G32" t="str">
            <v>no</v>
          </cell>
          <cell r="H32" t="str">
            <v>ibihousing@ibitoday.com</v>
          </cell>
          <cell r="I32" t="str">
            <v>Ike Monty</v>
          </cell>
          <cell r="J32">
            <v>0</v>
          </cell>
          <cell r="K32">
            <v>9155991245</v>
          </cell>
          <cell r="L32" t="str">
            <v>yes</v>
          </cell>
          <cell r="M32" t="str">
            <v>yes</v>
          </cell>
          <cell r="N32" t="str">
            <v>yes</v>
          </cell>
          <cell r="O32">
            <v>0</v>
          </cell>
          <cell r="P32">
            <v>34</v>
          </cell>
          <cell r="Q32">
            <v>26</v>
          </cell>
          <cell r="R32">
            <v>0</v>
          </cell>
          <cell r="S32">
            <v>0</v>
          </cell>
          <cell r="T32">
            <v>0</v>
          </cell>
          <cell r="U32">
            <v>0</v>
          </cell>
          <cell r="V32" t="str">
            <v>Keith Puhlman</v>
          </cell>
          <cell r="W32" t="str">
            <v>Georges Halloul</v>
          </cell>
          <cell r="X32" t="str">
            <v>kpuhlman@yahoo.com</v>
          </cell>
          <cell r="Y32" t="str">
            <v>ghalloul@sli-engineering.com</v>
          </cell>
          <cell r="Z32" t="str">
            <v>Investment Builders, Inc</v>
          </cell>
          <cell r="AA32" t="str">
            <v>SLI Engineering, Inc</v>
          </cell>
          <cell r="AB32">
            <v>0</v>
          </cell>
          <cell r="AC32">
            <v>0</v>
          </cell>
          <cell r="AD32">
            <v>0</v>
          </cell>
          <cell r="AE32">
            <v>0</v>
          </cell>
          <cell r="AF32">
            <v>0</v>
          </cell>
          <cell r="AG32">
            <v>0</v>
          </cell>
          <cell r="AH32" t="str">
            <v>Ike Monty</v>
          </cell>
          <cell r="AI32" t="str">
            <v>ibihousing@ibitoday.com</v>
          </cell>
          <cell r="AJ32" t="str">
            <v>Investment Builders, Inc</v>
          </cell>
          <cell r="AK32">
            <v>0</v>
          </cell>
          <cell r="AL32">
            <v>0</v>
          </cell>
          <cell r="AM32">
            <v>0</v>
          </cell>
          <cell r="AN32">
            <v>0</v>
          </cell>
          <cell r="AO32">
            <v>0</v>
          </cell>
          <cell r="AP32">
            <v>0</v>
          </cell>
          <cell r="AQ32" t="str">
            <v>no</v>
          </cell>
          <cell r="AR32" t="str">
            <v>no</v>
          </cell>
          <cell r="AS32" t="str">
            <v>no</v>
          </cell>
          <cell r="AT32">
            <v>1600000</v>
          </cell>
          <cell r="AU32">
            <v>0</v>
          </cell>
          <cell r="AV32">
            <v>0</v>
          </cell>
          <cell r="AW32" t="str">
            <v>Choose a Dropdown</v>
          </cell>
          <cell r="AX32" t="str">
            <v>HOME-ARP Nonprofit Operating Cost and/or Capacity Building Assistance</v>
          </cell>
          <cell r="AY32">
            <v>0</v>
          </cell>
          <cell r="AZ32">
            <v>0</v>
          </cell>
          <cell r="BA32">
            <v>0</v>
          </cell>
          <cell r="BB32">
            <v>0</v>
          </cell>
          <cell r="BC32">
            <v>0</v>
          </cell>
          <cell r="BD32">
            <v>0</v>
          </cell>
          <cell r="BE32">
            <v>0</v>
          </cell>
          <cell r="BF32">
            <v>0</v>
          </cell>
          <cell r="BG32" t="str">
            <v>Darrell Jack</v>
          </cell>
          <cell r="BH32" t="str">
            <v>djack@stic.net</v>
          </cell>
          <cell r="BI32" t="str">
            <v>Apartment Market Data</v>
          </cell>
          <cell r="BJ32">
            <v>0</v>
          </cell>
          <cell r="BK32" t="str">
            <v>Choose a Dropdown</v>
          </cell>
          <cell r="BL32">
            <v>0</v>
          </cell>
          <cell r="BM32">
            <v>0</v>
          </cell>
          <cell r="BN32">
            <v>0</v>
          </cell>
          <cell r="BO32">
            <v>0</v>
          </cell>
          <cell r="BP32">
            <v>0</v>
          </cell>
          <cell r="BQ32">
            <v>0</v>
          </cell>
          <cell r="BR32">
            <v>0</v>
          </cell>
          <cell r="BS32" t="str">
            <v>Susanne Kleins</v>
          </cell>
          <cell r="BT32" t="str">
            <v>susanne.kleins@mayfairmgt.com</v>
          </cell>
          <cell r="BU32" t="str">
            <v>Mayfair Management Group</v>
          </cell>
          <cell r="BV32">
            <v>2144421313</v>
          </cell>
          <cell r="BW32" t="str">
            <v>If applicable</v>
          </cell>
          <cell r="BX32" t="str">
            <v>No</v>
          </cell>
          <cell r="BY32" t="str">
            <v>no</v>
          </cell>
          <cell r="BZ32">
            <v>0</v>
          </cell>
          <cell r="CA32">
            <v>0</v>
          </cell>
          <cell r="CB32">
            <v>0</v>
          </cell>
          <cell r="CC32">
            <v>0</v>
          </cell>
          <cell r="CD32">
            <v>0</v>
          </cell>
          <cell r="CE32">
            <v>0</v>
          </cell>
          <cell r="CF32">
            <v>0</v>
          </cell>
          <cell r="CG32">
            <v>60</v>
          </cell>
          <cell r="CH32">
            <v>0</v>
          </cell>
          <cell r="CI32">
            <v>6</v>
          </cell>
          <cell r="CJ32">
            <v>0</v>
          </cell>
          <cell r="CK32">
            <v>12</v>
          </cell>
          <cell r="CL32">
            <v>42</v>
          </cell>
          <cell r="CM32">
            <v>0</v>
          </cell>
          <cell r="CN32">
            <v>0</v>
          </cell>
          <cell r="CO32">
            <v>0</v>
          </cell>
          <cell r="CP32">
            <v>0</v>
          </cell>
          <cell r="CQ32">
            <v>0</v>
          </cell>
          <cell r="CR32">
            <v>0</v>
          </cell>
          <cell r="CS32" t="str">
            <v>Josh Gross</v>
          </cell>
          <cell r="CT32" t="str">
            <v>jgross@dozllc.com</v>
          </cell>
          <cell r="CU32" t="str">
            <v>Dauby, O'Connor &amp; Zaleski, LLC</v>
          </cell>
          <cell r="CV32" t="str">
            <v>7400 Viscount Blvd., Suite 109</v>
          </cell>
          <cell r="CW32" t="str">
            <v>El Paso</v>
          </cell>
          <cell r="CX32" t="str">
            <v>Roy Lopez</v>
          </cell>
          <cell r="CY32" t="str">
            <v>rlopez@ibitoday.com</v>
          </cell>
          <cell r="CZ32">
            <v>0</v>
          </cell>
          <cell r="DA32">
            <v>9155991245</v>
          </cell>
          <cell r="DB32" t="str">
            <v>TX</v>
          </cell>
          <cell r="DC32">
            <v>79925</v>
          </cell>
          <cell r="DD32" t="str">
            <v>Pebble Hills Seniors</v>
          </cell>
          <cell r="DE32">
            <v>0</v>
          </cell>
          <cell r="DF32">
            <v>0</v>
          </cell>
          <cell r="DG32" t="str">
            <v>Not Applicable</v>
          </cell>
          <cell r="DH32" t="str">
            <v>Frederic Dalbin</v>
          </cell>
          <cell r="DI32" t="str">
            <v>fdalbin@wrightdalbin.com</v>
          </cell>
          <cell r="DJ32" t="str">
            <v>Wright &amp; Dalbin Architects</v>
          </cell>
          <cell r="DK32" t="str">
            <v>Cynthia Bast</v>
          </cell>
          <cell r="DL32" t="str">
            <v>cbast@lockelord.com</v>
          </cell>
          <cell r="DM32" t="str">
            <v>Locke Lord</v>
          </cell>
          <cell r="DN32" t="str">
            <v>no</v>
          </cell>
          <cell r="DO32">
            <v>0</v>
          </cell>
          <cell r="DP32">
            <v>0</v>
          </cell>
          <cell r="DQ32">
            <v>0</v>
          </cell>
          <cell r="DR32">
            <v>0</v>
          </cell>
          <cell r="DS32">
            <v>48141010368</v>
          </cell>
          <cell r="DT32" t="str">
            <v>No</v>
          </cell>
          <cell r="DU32">
            <v>10</v>
          </cell>
          <cell r="DV32" t="str">
            <v>yes</v>
          </cell>
          <cell r="DW32" t="str">
            <v>Better Texans Foundation</v>
          </cell>
          <cell r="DX32" t="str">
            <v>Tierra Del Sol Housing Corporation</v>
          </cell>
          <cell r="DY32">
            <v>0</v>
          </cell>
          <cell r="DZ32">
            <v>0</v>
          </cell>
          <cell r="EA32">
            <v>0</v>
          </cell>
          <cell r="EB32">
            <v>0</v>
          </cell>
          <cell r="EC32" t="str">
            <v>New Construction</v>
          </cell>
          <cell r="ED32">
            <v>0</v>
          </cell>
          <cell r="EE32" t="str">
            <v>1305 Dusky Thrush Trail</v>
          </cell>
          <cell r="EF32" t="str">
            <v>Austin</v>
          </cell>
          <cell r="EG32" t="str">
            <v>Robbye Meyer</v>
          </cell>
          <cell r="EH32" t="str">
            <v>robbye@arxadvantage.net</v>
          </cell>
          <cell r="EI32" t="str">
            <v>robbye@arxadvantage.net</v>
          </cell>
          <cell r="EJ32" t="str">
            <v>Robbye Meyer</v>
          </cell>
          <cell r="EK32" t="str">
            <v>Arx Advantage</v>
          </cell>
          <cell r="EL32">
            <v>0</v>
          </cell>
          <cell r="EM32">
            <v>5129632555</v>
          </cell>
          <cell r="EN32" t="str">
            <v>TX</v>
          </cell>
          <cell r="EO32">
            <v>78746</v>
          </cell>
          <cell r="EP32">
            <v>235.36791177216261</v>
          </cell>
          <cell r="EQ32">
            <v>235.36791177216261</v>
          </cell>
          <cell r="ER32">
            <v>151.94794219555479</v>
          </cell>
          <cell r="ES32" t="str">
            <v>NWC Charles Foster Avenue and John Hayes Street</v>
          </cell>
          <cell r="ET32" t="str">
            <v>El Paso</v>
          </cell>
          <cell r="EU32" t="str">
            <v>El Paso</v>
          </cell>
          <cell r="EV32" t="str">
            <v>Pebble Hills Seniors</v>
          </cell>
          <cell r="EW32">
            <v>79938</v>
          </cell>
          <cell r="EX32" t="str">
            <v>Ike Monty</v>
          </cell>
          <cell r="EY32" t="str">
            <v>ibihousing@ibitoday.com</v>
          </cell>
          <cell r="EZ32" t="str">
            <v>Investment Builders, Inc</v>
          </cell>
          <cell r="FA32" t="str">
            <v>no</v>
          </cell>
          <cell r="FB32" t="str">
            <v>No</v>
          </cell>
          <cell r="FC32">
            <v>50</v>
          </cell>
          <cell r="FD32">
            <v>0</v>
          </cell>
          <cell r="FE32" t="str">
            <v>Georges Halloul</v>
          </cell>
          <cell r="FF32" t="str">
            <v>ghalloul@sli-engineering.com</v>
          </cell>
          <cell r="FG32" t="str">
            <v>SLI Engineering, Inc</v>
          </cell>
          <cell r="FH32" t="str">
            <v>Yes</v>
          </cell>
          <cell r="FI32" t="str">
            <v>no</v>
          </cell>
          <cell r="FJ32">
            <v>61</v>
          </cell>
          <cell r="FK32">
            <v>1.3</v>
          </cell>
          <cell r="FL32">
            <v>72698</v>
          </cell>
          <cell r="FM32">
            <v>31.777180999999999</v>
          </cell>
          <cell r="FN32" t="str">
            <v>yes</v>
          </cell>
          <cell r="FO32">
            <v>-106.21772</v>
          </cell>
          <cell r="FP32" t="str">
            <v>yes</v>
          </cell>
          <cell r="FQ32" t="str">
            <v>no</v>
          </cell>
          <cell r="FR32" t="str">
            <v>no</v>
          </cell>
          <cell r="FS32" t="str">
            <v>no</v>
          </cell>
          <cell r="FT32" t="str">
            <v>yes</v>
          </cell>
          <cell r="FU32">
            <v>0</v>
          </cell>
          <cell r="FV32">
            <v>0</v>
          </cell>
          <cell r="FW32">
            <v>0</v>
          </cell>
          <cell r="FX32">
            <v>0</v>
          </cell>
          <cell r="FY32">
            <v>0</v>
          </cell>
          <cell r="FZ32">
            <v>0</v>
          </cell>
          <cell r="GA32" t="str">
            <v>Pebble Hills Seniors, Ltd.</v>
          </cell>
          <cell r="GB32" t="str">
            <v>Investment Builders, Inc.</v>
          </cell>
          <cell r="GC32">
            <v>0</v>
          </cell>
          <cell r="GD32">
            <v>0</v>
          </cell>
          <cell r="GE32">
            <v>0</v>
          </cell>
          <cell r="GF32" t="str">
            <v>Limited Partnership</v>
          </cell>
          <cell r="GG32" t="str">
            <v>Corporation</v>
          </cell>
          <cell r="GH32">
            <v>0</v>
          </cell>
          <cell r="GI32">
            <v>0</v>
          </cell>
          <cell r="GJ32">
            <v>0</v>
          </cell>
          <cell r="GK32">
            <v>0</v>
          </cell>
          <cell r="GL32">
            <v>0</v>
          </cell>
          <cell r="GM32">
            <v>0</v>
          </cell>
          <cell r="GN32">
            <v>1.5</v>
          </cell>
          <cell r="GO32" t="str">
            <v>1q</v>
          </cell>
          <cell r="GP32">
            <v>1</v>
          </cell>
          <cell r="GQ32">
            <v>13</v>
          </cell>
          <cell r="GR32">
            <v>0</v>
          </cell>
          <cell r="GS32">
            <v>0</v>
          </cell>
          <cell r="GT32" t="str">
            <v>Urban</v>
          </cell>
          <cell r="GU32">
            <v>0</v>
          </cell>
          <cell r="GV32">
            <v>6</v>
          </cell>
          <cell r="GW32">
            <v>9</v>
          </cell>
          <cell r="GX32">
            <v>2</v>
          </cell>
          <cell r="GY32">
            <v>2</v>
          </cell>
          <cell r="GZ32">
            <v>15</v>
          </cell>
          <cell r="HA32">
            <v>11</v>
          </cell>
          <cell r="HB32">
            <v>11</v>
          </cell>
          <cell r="HC32">
            <v>7</v>
          </cell>
          <cell r="HD32">
            <v>5</v>
          </cell>
          <cell r="HE32">
            <v>3</v>
          </cell>
          <cell r="HF32">
            <v>0</v>
          </cell>
          <cell r="HG32">
            <v>0</v>
          </cell>
          <cell r="HH32">
            <v>10</v>
          </cell>
          <cell r="HI32">
            <v>26</v>
          </cell>
          <cell r="HJ32">
            <v>11</v>
          </cell>
          <cell r="HK32">
            <v>6</v>
          </cell>
          <cell r="HL32">
            <v>1</v>
          </cell>
          <cell r="HM32">
            <v>4</v>
          </cell>
          <cell r="HN32">
            <v>0</v>
          </cell>
          <cell r="HO32">
            <v>1</v>
          </cell>
          <cell r="HP32">
            <v>1</v>
          </cell>
          <cell r="HQ32">
            <v>0</v>
          </cell>
          <cell r="HR32">
            <v>19</v>
          </cell>
          <cell r="HS32">
            <v>0</v>
          </cell>
          <cell r="HT32" t="str">
            <v>no</v>
          </cell>
          <cell r="HU32" t="str">
            <v>no</v>
          </cell>
          <cell r="HV32" t="str">
            <v>no</v>
          </cell>
          <cell r="HW32" t="str">
            <v>yes</v>
          </cell>
          <cell r="HX32" t="str">
            <v>yes</v>
          </cell>
          <cell r="HY32" t="str">
            <v>no</v>
          </cell>
          <cell r="HZ32">
            <v>0</v>
          </cell>
          <cell r="IA32">
            <v>0</v>
          </cell>
          <cell r="IB32">
            <v>0</v>
          </cell>
          <cell r="IC32" t="str">
            <v>Brian Kimes</v>
          </cell>
          <cell r="ID32" t="str">
            <v>bkimes@aepartners.com</v>
          </cell>
          <cell r="IE32" t="str">
            <v>Affordable Equity Partners, Inc</v>
          </cell>
          <cell r="IF32" t="str">
            <v>Elderly</v>
          </cell>
          <cell r="IG32" t="str">
            <v>X</v>
          </cell>
          <cell r="IH32">
            <v>52</v>
          </cell>
          <cell r="II32">
            <v>60</v>
          </cell>
          <cell r="IJ32">
            <v>47332</v>
          </cell>
          <cell r="IK32">
            <v>131</v>
          </cell>
          <cell r="IL32">
            <v>60</v>
          </cell>
          <cell r="IM32" t="str">
            <v>no</v>
          </cell>
          <cell r="IN32" t="str">
            <v>no</v>
          </cell>
          <cell r="IO32" t="str">
            <v>no</v>
          </cell>
          <cell r="IP32">
            <v>0</v>
          </cell>
          <cell r="IQ32">
            <v>0</v>
          </cell>
          <cell r="IR32">
            <v>0</v>
          </cell>
          <cell r="IS32" t="str">
            <v>no</v>
          </cell>
        </row>
        <row r="33">
          <cell r="A33">
            <v>24079</v>
          </cell>
          <cell r="B33" t="str">
            <v>2024-03-01 15:18:57</v>
          </cell>
          <cell r="C33" t="str">
            <v>Q:/http-files/mf/2024-HTC/mf24079/Park at Dogwood_MFUniformApp_FINAL2_03.01.24.xlsx</v>
          </cell>
          <cell r="D33" t="str">
            <v>no</v>
          </cell>
          <cell r="E33" t="str">
            <v>yes</v>
          </cell>
          <cell r="F33" t="str">
            <v>yes</v>
          </cell>
          <cell r="G33" t="str">
            <v>no</v>
          </cell>
          <cell r="H33" t="str">
            <v>mark@theparkcompanies.com</v>
          </cell>
          <cell r="I33" t="str">
            <v>Mark Willson</v>
          </cell>
          <cell r="J33" t="str">
            <v>-</v>
          </cell>
          <cell r="K33" t="str">
            <v>601-321-7600</v>
          </cell>
          <cell r="L33" t="str">
            <v>yes</v>
          </cell>
          <cell r="M33" t="str">
            <v>yes</v>
          </cell>
          <cell r="N33" t="str">
            <v>yes</v>
          </cell>
          <cell r="O33">
            <v>0</v>
          </cell>
          <cell r="P33">
            <v>25</v>
          </cell>
          <cell r="Q33">
            <v>60</v>
          </cell>
          <cell r="R33">
            <v>0</v>
          </cell>
          <cell r="S33">
            <v>0</v>
          </cell>
          <cell r="T33">
            <v>0</v>
          </cell>
          <cell r="U33">
            <v>0</v>
          </cell>
          <cell r="V33" t="str">
            <v>Jason Walker</v>
          </cell>
          <cell r="W33" t="str">
            <v>James Ingalls</v>
          </cell>
          <cell r="X33" t="str">
            <v>jason@theparkcompanies.com</v>
          </cell>
          <cell r="Y33" t="str">
            <v>jamesingalls@ink-civil.com</v>
          </cell>
          <cell r="Z33" t="str">
            <v>Unicorp, LLC</v>
          </cell>
          <cell r="AA33" t="str">
            <v>INK Civil</v>
          </cell>
          <cell r="AB33">
            <v>0</v>
          </cell>
          <cell r="AC33">
            <v>0</v>
          </cell>
          <cell r="AD33">
            <v>0</v>
          </cell>
          <cell r="AE33">
            <v>0</v>
          </cell>
          <cell r="AF33">
            <v>0</v>
          </cell>
          <cell r="AG33">
            <v>0</v>
          </cell>
          <cell r="AH33" t="str">
            <v>Jason Walker</v>
          </cell>
          <cell r="AI33" t="str">
            <v>jason@theparkcompanies.com</v>
          </cell>
          <cell r="AJ33" t="str">
            <v>Unicorp, LLC</v>
          </cell>
          <cell r="AK33">
            <v>0</v>
          </cell>
          <cell r="AL33">
            <v>0</v>
          </cell>
          <cell r="AM33">
            <v>0</v>
          </cell>
          <cell r="AN33">
            <v>0</v>
          </cell>
          <cell r="AO33">
            <v>0</v>
          </cell>
          <cell r="AP33">
            <v>0</v>
          </cell>
          <cell r="AQ33" t="str">
            <v>no</v>
          </cell>
          <cell r="AR33" t="str">
            <v>no</v>
          </cell>
          <cell r="AS33" t="str">
            <v>no</v>
          </cell>
          <cell r="AT33">
            <v>2000000</v>
          </cell>
          <cell r="AU33">
            <v>0</v>
          </cell>
          <cell r="AV33">
            <v>0</v>
          </cell>
          <cell r="AW33" t="str">
            <v>Choose a Dropdown</v>
          </cell>
          <cell r="AX33" t="str">
            <v>HOME-ARP Nonprofit Operating Cost and/or Capacity Building Assistance</v>
          </cell>
          <cell r="AY33">
            <v>0</v>
          </cell>
          <cell r="AZ33">
            <v>0</v>
          </cell>
          <cell r="BA33">
            <v>0</v>
          </cell>
          <cell r="BB33">
            <v>0</v>
          </cell>
          <cell r="BC33">
            <v>0</v>
          </cell>
          <cell r="BD33">
            <v>0</v>
          </cell>
          <cell r="BE33">
            <v>0</v>
          </cell>
          <cell r="BF33">
            <v>0</v>
          </cell>
          <cell r="BG33" t="str">
            <v>Jim Howell</v>
          </cell>
          <cell r="BH33" t="str">
            <v>jim@fgibsonconsulting.com</v>
          </cell>
          <cell r="BI33" t="str">
            <v>Gibson Consulting</v>
          </cell>
          <cell r="BJ33">
            <v>0</v>
          </cell>
          <cell r="BK33" t="str">
            <v>Choose a Dropdown</v>
          </cell>
          <cell r="BL33">
            <v>0</v>
          </cell>
          <cell r="BM33">
            <v>0</v>
          </cell>
          <cell r="BN33">
            <v>0</v>
          </cell>
          <cell r="BO33">
            <v>0</v>
          </cell>
          <cell r="BP33">
            <v>0</v>
          </cell>
          <cell r="BQ33">
            <v>0</v>
          </cell>
          <cell r="BR33">
            <v>0</v>
          </cell>
          <cell r="BS33" t="str">
            <v>Carrie Girgus</v>
          </cell>
          <cell r="BT33" t="str">
            <v>carrie.girgus@uaginc.com</v>
          </cell>
          <cell r="BU33" t="str">
            <v>United Apartment Group</v>
          </cell>
          <cell r="BV33" t="str">
            <v>210-789-3100</v>
          </cell>
          <cell r="BW33" t="str">
            <v>If applicable</v>
          </cell>
          <cell r="BX33" t="str">
            <v>No</v>
          </cell>
          <cell r="BY33" t="str">
            <v>no</v>
          </cell>
          <cell r="BZ33">
            <v>0</v>
          </cell>
          <cell r="CA33">
            <v>0</v>
          </cell>
          <cell r="CB33">
            <v>0</v>
          </cell>
          <cell r="CC33">
            <v>0</v>
          </cell>
          <cell r="CD33">
            <v>0</v>
          </cell>
          <cell r="CE33">
            <v>0</v>
          </cell>
          <cell r="CF33">
            <v>0</v>
          </cell>
          <cell r="CG33">
            <v>85</v>
          </cell>
          <cell r="CH33">
            <v>0</v>
          </cell>
          <cell r="CI33">
            <v>9</v>
          </cell>
          <cell r="CJ33">
            <v>0</v>
          </cell>
          <cell r="CK33">
            <v>34</v>
          </cell>
          <cell r="CL33">
            <v>42</v>
          </cell>
          <cell r="CM33">
            <v>0</v>
          </cell>
          <cell r="CN33">
            <v>0</v>
          </cell>
          <cell r="CO33">
            <v>0</v>
          </cell>
          <cell r="CP33">
            <v>0</v>
          </cell>
          <cell r="CQ33">
            <v>0</v>
          </cell>
          <cell r="CR33">
            <v>0</v>
          </cell>
          <cell r="CS33" t="str">
            <v>Christie Webb</v>
          </cell>
          <cell r="CT33" t="str">
            <v>christie.webb@novoco.com</v>
          </cell>
          <cell r="CU33" t="str">
            <v>Novogradac</v>
          </cell>
          <cell r="CV33" t="str">
            <v>124 One Madison Plaza</v>
          </cell>
          <cell r="CW33" t="str">
            <v>Madison</v>
          </cell>
          <cell r="CX33" t="str">
            <v>Byron Burkhalter</v>
          </cell>
          <cell r="CY33" t="str">
            <v>byron@theparkcompanies.com</v>
          </cell>
          <cell r="CZ33" t="str">
            <v>601-940-7744</v>
          </cell>
          <cell r="DA33" t="str">
            <v>601-321-7613</v>
          </cell>
          <cell r="DB33" t="str">
            <v>TX</v>
          </cell>
          <cell r="DC33">
            <v>39110</v>
          </cell>
          <cell r="DD33" t="str">
            <v>Comal Partners, L.P.</v>
          </cell>
          <cell r="DE33">
            <v>0</v>
          </cell>
          <cell r="DF33">
            <v>0</v>
          </cell>
          <cell r="DG33">
            <v>0</v>
          </cell>
          <cell r="DH33" t="str">
            <v>Anne Marie Ellis</v>
          </cell>
          <cell r="DI33" t="str">
            <v>annemarie.ellis@bdgllp.com</v>
          </cell>
          <cell r="DJ33" t="str">
            <v>BDG, LLP</v>
          </cell>
          <cell r="DK33" t="str">
            <v>Jason Poulson</v>
          </cell>
          <cell r="DL33" t="str">
            <v>jpoulson@watkinseager.com</v>
          </cell>
          <cell r="DM33" t="str">
            <v>Watkins &amp; Eager</v>
          </cell>
          <cell r="DN33" t="str">
            <v>no</v>
          </cell>
          <cell r="DO33">
            <v>0</v>
          </cell>
          <cell r="DP33">
            <v>0</v>
          </cell>
          <cell r="DQ33">
            <v>0</v>
          </cell>
          <cell r="DR33">
            <v>0</v>
          </cell>
          <cell r="DS33">
            <v>48091310404</v>
          </cell>
          <cell r="DT33" t="str">
            <v>no</v>
          </cell>
          <cell r="DU33">
            <v>11</v>
          </cell>
          <cell r="DV33" t="str">
            <v>yes</v>
          </cell>
          <cell r="DW33" t="str">
            <v>United Way of Comal County</v>
          </cell>
          <cell r="DX33" t="str">
            <v>New Braunfels Community Foundation</v>
          </cell>
          <cell r="DY33">
            <v>0</v>
          </cell>
          <cell r="DZ33">
            <v>0</v>
          </cell>
          <cell r="EA33">
            <v>0</v>
          </cell>
          <cell r="EB33">
            <v>0</v>
          </cell>
          <cell r="EC33" t="str">
            <v>New Construction</v>
          </cell>
          <cell r="ED33">
            <v>0</v>
          </cell>
          <cell r="EE33" t="str">
            <v>812 San Antonio St, Suite L-20</v>
          </cell>
          <cell r="EF33" t="str">
            <v>Austin</v>
          </cell>
          <cell r="EG33" t="str">
            <v>Lora Myrick</v>
          </cell>
          <cell r="EH33" t="str">
            <v>kendra@betcohousinglab.com</v>
          </cell>
          <cell r="EI33" t="str">
            <v>lora@betcohousinglab.com</v>
          </cell>
          <cell r="EJ33" t="str">
            <v>Kendra Garrett</v>
          </cell>
          <cell r="EK33" t="str">
            <v>Betco Housing Lab</v>
          </cell>
          <cell r="EL33" t="str">
            <v>-</v>
          </cell>
          <cell r="EM33" t="str">
            <v>713-315-1739</v>
          </cell>
          <cell r="EN33" t="str">
            <v>TX</v>
          </cell>
          <cell r="EO33">
            <v>78701</v>
          </cell>
          <cell r="EP33">
            <v>179.26138068448199</v>
          </cell>
          <cell r="EQ33">
            <v>179.26138068448199</v>
          </cell>
          <cell r="ER33">
            <v>134.60466479137369</v>
          </cell>
          <cell r="ES33" t="str">
            <v>NEC McQueeny Road at County Line Memorial Trail</v>
          </cell>
          <cell r="ET33" t="str">
            <v>New Braunfels</v>
          </cell>
          <cell r="EU33" t="str">
            <v>Comal</v>
          </cell>
          <cell r="EV33" t="str">
            <v>Park at Dogwood</v>
          </cell>
          <cell r="EW33">
            <v>78130</v>
          </cell>
          <cell r="EX33" t="str">
            <v>Mark Willson</v>
          </cell>
          <cell r="EY33" t="str">
            <v>mark@theparkcompanies.com</v>
          </cell>
          <cell r="EZ33" t="str">
            <v>Park Development Group, LLC</v>
          </cell>
          <cell r="FA33" t="str">
            <v>no</v>
          </cell>
          <cell r="FB33" t="str">
            <v>no</v>
          </cell>
          <cell r="FC33">
            <v>53</v>
          </cell>
          <cell r="FD33">
            <v>0</v>
          </cell>
          <cell r="FE33">
            <v>0</v>
          </cell>
          <cell r="FF33">
            <v>0</v>
          </cell>
          <cell r="FG33">
            <v>0</v>
          </cell>
          <cell r="FH33" t="str">
            <v>No</v>
          </cell>
          <cell r="FI33" t="str">
            <v>no</v>
          </cell>
          <cell r="FJ33">
            <v>173</v>
          </cell>
          <cell r="FK33">
            <v>1.3</v>
          </cell>
          <cell r="FL33">
            <v>81375</v>
          </cell>
          <cell r="FM33">
            <v>29.682234999999999</v>
          </cell>
          <cell r="FN33" t="str">
            <v>yes</v>
          </cell>
          <cell r="FO33">
            <v>-98.112294000000006</v>
          </cell>
          <cell r="FP33" t="str">
            <v>yes</v>
          </cell>
          <cell r="FQ33" t="str">
            <v>no</v>
          </cell>
          <cell r="FR33" t="str">
            <v>no</v>
          </cell>
          <cell r="FS33" t="str">
            <v>no</v>
          </cell>
          <cell r="FT33" t="str">
            <v>yes</v>
          </cell>
          <cell r="FU33">
            <v>0</v>
          </cell>
          <cell r="FV33">
            <v>0</v>
          </cell>
          <cell r="FW33">
            <v>0</v>
          </cell>
          <cell r="FX33">
            <v>0</v>
          </cell>
          <cell r="FY33">
            <v>0</v>
          </cell>
          <cell r="FZ33">
            <v>0</v>
          </cell>
          <cell r="GA33" t="str">
            <v>Comal Partners, L.P.</v>
          </cell>
          <cell r="GB33" t="str">
            <v>Park at Dogwood, LLC</v>
          </cell>
          <cell r="GC33" t="str">
            <v>Park Group Properties II,LLC</v>
          </cell>
          <cell r="GD33" t="str">
            <v>CORA Development, LLC</v>
          </cell>
          <cell r="GE33" t="str">
            <v>BETCO Consulting, LLC</v>
          </cell>
          <cell r="GF33" t="str">
            <v>Limited Partnership</v>
          </cell>
          <cell r="GG33" t="str">
            <v>Limited Liability Company</v>
          </cell>
          <cell r="GH33" t="str">
            <v>Limited Liability Company</v>
          </cell>
          <cell r="GI33" t="str">
            <v>Limited Liability Company</v>
          </cell>
          <cell r="GJ33" t="str">
            <v>Limited Liability Company</v>
          </cell>
          <cell r="GK33" t="str">
            <v>Rachel Thomas-Phillips</v>
          </cell>
          <cell r="GL33" t="str">
            <v>rachel.thomas-phillips@regions.com</v>
          </cell>
          <cell r="GM33" t="str">
            <v>Regions Bank</v>
          </cell>
          <cell r="GN33">
            <v>14.7</v>
          </cell>
          <cell r="GO33" t="str">
            <v>2q</v>
          </cell>
          <cell r="GP33">
            <v>1</v>
          </cell>
          <cell r="GQ33">
            <v>9</v>
          </cell>
          <cell r="GR33">
            <v>0</v>
          </cell>
          <cell r="GS33">
            <v>0</v>
          </cell>
          <cell r="GT33" t="str">
            <v>Urban</v>
          </cell>
          <cell r="GU33">
            <v>0</v>
          </cell>
          <cell r="GV33">
            <v>6</v>
          </cell>
          <cell r="GW33">
            <v>9</v>
          </cell>
          <cell r="GX33">
            <v>2</v>
          </cell>
          <cell r="GY33">
            <v>2</v>
          </cell>
          <cell r="GZ33">
            <v>15</v>
          </cell>
          <cell r="HA33">
            <v>11</v>
          </cell>
          <cell r="HB33">
            <v>11</v>
          </cell>
          <cell r="HC33">
            <v>7</v>
          </cell>
          <cell r="HD33">
            <v>5</v>
          </cell>
          <cell r="HE33">
            <v>3</v>
          </cell>
          <cell r="HF33">
            <v>4</v>
          </cell>
          <cell r="HG33">
            <v>1</v>
          </cell>
          <cell r="HH33">
            <v>10</v>
          </cell>
          <cell r="HI33">
            <v>26</v>
          </cell>
          <cell r="HJ33">
            <v>12</v>
          </cell>
          <cell r="HK33">
            <v>6</v>
          </cell>
          <cell r="HL33">
            <v>3</v>
          </cell>
          <cell r="HM33">
            <v>4</v>
          </cell>
          <cell r="HN33">
            <v>0</v>
          </cell>
          <cell r="HO33">
            <v>1</v>
          </cell>
          <cell r="HP33">
            <v>1</v>
          </cell>
          <cell r="HQ33">
            <v>0</v>
          </cell>
          <cell r="HR33">
            <v>19</v>
          </cell>
          <cell r="HS33">
            <v>0</v>
          </cell>
          <cell r="HT33" t="str">
            <v>no</v>
          </cell>
          <cell r="HU33" t="str">
            <v>no</v>
          </cell>
          <cell r="HV33" t="str">
            <v>no</v>
          </cell>
          <cell r="HW33" t="str">
            <v>yes</v>
          </cell>
          <cell r="HX33" t="str">
            <v>yes</v>
          </cell>
          <cell r="HY33" t="str">
            <v>no</v>
          </cell>
          <cell r="HZ33">
            <v>0</v>
          </cell>
          <cell r="IA33">
            <v>0</v>
          </cell>
          <cell r="IB33">
            <v>0</v>
          </cell>
          <cell r="IC33" t="str">
            <v>Rachel Thomas-Phillips</v>
          </cell>
          <cell r="ID33" t="str">
            <v>rachel.thomas-phillips@regions.com</v>
          </cell>
          <cell r="IE33" t="str">
            <v>Regions Bank</v>
          </cell>
          <cell r="IF33" t="str">
            <v>General</v>
          </cell>
          <cell r="IG33">
            <v>0</v>
          </cell>
          <cell r="IH33">
            <v>56</v>
          </cell>
          <cell r="II33">
            <v>85</v>
          </cell>
          <cell r="IJ33">
            <v>85320</v>
          </cell>
          <cell r="IK33">
            <v>139</v>
          </cell>
          <cell r="IL33">
            <v>85</v>
          </cell>
          <cell r="IM33" t="str">
            <v>no</v>
          </cell>
          <cell r="IN33" t="str">
            <v>no</v>
          </cell>
          <cell r="IO33" t="str">
            <v>no</v>
          </cell>
          <cell r="IP33">
            <v>0</v>
          </cell>
          <cell r="IQ33">
            <v>0</v>
          </cell>
          <cell r="IR33">
            <v>0</v>
          </cell>
          <cell r="IS33" t="str">
            <v>no</v>
          </cell>
        </row>
        <row r="34">
          <cell r="A34">
            <v>24081</v>
          </cell>
          <cell r="B34" t="str">
            <v>2024-02-29 15:36:09</v>
          </cell>
          <cell r="C34" t="str">
            <v>Q:/http-files/mf/2024-HTC/mf24081/24081_Citrus_Village_MFUniformApp_2024.xlsx</v>
          </cell>
          <cell r="D34" t="str">
            <v>no</v>
          </cell>
          <cell r="E34" t="str">
            <v>yes</v>
          </cell>
          <cell r="F34" t="str">
            <v>yes</v>
          </cell>
          <cell r="G34" t="str">
            <v>no</v>
          </cell>
          <cell r="H34" t="str">
            <v>jamie@marqueconsultants.com</v>
          </cell>
          <cell r="I34" t="str">
            <v>James E. Rickenbacker</v>
          </cell>
          <cell r="J34" t="str">
            <v>(713) 560-7800</v>
          </cell>
          <cell r="K34" t="str">
            <v>(713) 560-7800</v>
          </cell>
          <cell r="L34" t="str">
            <v>yes</v>
          </cell>
          <cell r="M34" t="str">
            <v>yes</v>
          </cell>
          <cell r="N34" t="str">
            <v>yes</v>
          </cell>
          <cell r="O34">
            <v>0</v>
          </cell>
          <cell r="P34">
            <v>36</v>
          </cell>
          <cell r="Q34">
            <v>72</v>
          </cell>
          <cell r="R34">
            <v>12</v>
          </cell>
          <cell r="S34">
            <v>0</v>
          </cell>
          <cell r="T34">
            <v>0</v>
          </cell>
          <cell r="U34">
            <v>0</v>
          </cell>
          <cell r="V34">
            <v>0</v>
          </cell>
          <cell r="W34" t="str">
            <v>Mario Reyna</v>
          </cell>
          <cell r="X34">
            <v>0</v>
          </cell>
          <cell r="Y34" t="str">
            <v>mario@meldenandhunt.com</v>
          </cell>
          <cell r="Z34" t="str">
            <v>TBD</v>
          </cell>
          <cell r="AA34" t="str">
            <v>Melden &amp; Hunt, Inc.</v>
          </cell>
          <cell r="AB34">
            <v>0</v>
          </cell>
          <cell r="AC34">
            <v>0</v>
          </cell>
          <cell r="AD34">
            <v>0</v>
          </cell>
          <cell r="AE34">
            <v>0</v>
          </cell>
          <cell r="AF34">
            <v>0</v>
          </cell>
          <cell r="AG34">
            <v>0</v>
          </cell>
          <cell r="AH34">
            <v>0</v>
          </cell>
          <cell r="AI34">
            <v>0</v>
          </cell>
          <cell r="AJ34" t="str">
            <v>TBD</v>
          </cell>
          <cell r="AK34">
            <v>0</v>
          </cell>
          <cell r="AL34">
            <v>0</v>
          </cell>
          <cell r="AM34">
            <v>0</v>
          </cell>
          <cell r="AN34">
            <v>0</v>
          </cell>
          <cell r="AO34">
            <v>0</v>
          </cell>
          <cell r="AP34">
            <v>0</v>
          </cell>
          <cell r="AQ34" t="str">
            <v>no</v>
          </cell>
          <cell r="AR34" t="str">
            <v>no</v>
          </cell>
          <cell r="AS34" t="str">
            <v>no</v>
          </cell>
          <cell r="AT34">
            <v>2000000</v>
          </cell>
          <cell r="AU34">
            <v>0</v>
          </cell>
          <cell r="AV34">
            <v>0</v>
          </cell>
          <cell r="AW34" t="str">
            <v>Choose a Dropdown</v>
          </cell>
          <cell r="AX34" t="str">
            <v>HOME-ARP Nonprofit Operating Cost and/or Capacity Building Assistance</v>
          </cell>
          <cell r="AY34">
            <v>0</v>
          </cell>
          <cell r="AZ34">
            <v>0</v>
          </cell>
          <cell r="BA34">
            <v>0</v>
          </cell>
          <cell r="BB34">
            <v>0</v>
          </cell>
          <cell r="BC34">
            <v>0</v>
          </cell>
          <cell r="BD34" t="str">
            <v>TBD</v>
          </cell>
          <cell r="BE34">
            <v>0</v>
          </cell>
          <cell r="BF34">
            <v>0</v>
          </cell>
          <cell r="BG34" t="str">
            <v>Kenneth Araiza, MAI</v>
          </cell>
          <cell r="BH34" t="str">
            <v>kenaraiza@gmail.com</v>
          </cell>
          <cell r="BI34" t="str">
            <v>Araiza Appraisal &amp; Consulting</v>
          </cell>
          <cell r="BJ34">
            <v>0</v>
          </cell>
          <cell r="BK34" t="str">
            <v>Choose a Dropdown</v>
          </cell>
          <cell r="BL34">
            <v>0</v>
          </cell>
          <cell r="BM34">
            <v>0</v>
          </cell>
          <cell r="BN34">
            <v>0</v>
          </cell>
          <cell r="BO34">
            <v>0</v>
          </cell>
          <cell r="BP34">
            <v>0</v>
          </cell>
          <cell r="BQ34">
            <v>0</v>
          </cell>
          <cell r="BR34">
            <v>0</v>
          </cell>
          <cell r="BS34">
            <v>0</v>
          </cell>
          <cell r="BT34">
            <v>0</v>
          </cell>
          <cell r="BU34" t="str">
            <v>TBD</v>
          </cell>
          <cell r="BV34">
            <v>0</v>
          </cell>
          <cell r="BX34" t="str">
            <v>Yes</v>
          </cell>
          <cell r="BY34" t="str">
            <v>No</v>
          </cell>
          <cell r="BZ34">
            <v>0</v>
          </cell>
          <cell r="CA34">
            <v>0</v>
          </cell>
          <cell r="CB34">
            <v>0</v>
          </cell>
          <cell r="CC34" t="str">
            <v>TBD</v>
          </cell>
          <cell r="CD34">
            <v>0</v>
          </cell>
          <cell r="CE34">
            <v>0</v>
          </cell>
          <cell r="CF34" t="str">
            <v>TBD</v>
          </cell>
          <cell r="CG34">
            <v>113</v>
          </cell>
          <cell r="CH34">
            <v>0</v>
          </cell>
          <cell r="CI34">
            <v>12</v>
          </cell>
          <cell r="CJ34">
            <v>0</v>
          </cell>
          <cell r="CK34">
            <v>23</v>
          </cell>
          <cell r="CL34">
            <v>78</v>
          </cell>
          <cell r="CM34">
            <v>0</v>
          </cell>
          <cell r="CN34">
            <v>0</v>
          </cell>
          <cell r="CO34">
            <v>0</v>
          </cell>
          <cell r="CP34">
            <v>7</v>
          </cell>
          <cell r="CQ34">
            <v>7</v>
          </cell>
          <cell r="CR34">
            <v>0</v>
          </cell>
          <cell r="CS34" t="str">
            <v>George Littlejohn</v>
          </cell>
          <cell r="CT34" t="str">
            <v>george.littlejohn@novoco.com</v>
          </cell>
          <cell r="CU34" t="str">
            <v>Novogradac &amp; Company</v>
          </cell>
          <cell r="CV34" t="str">
            <v>6300 West Loop South, Ste. 670</v>
          </cell>
          <cell r="CW34" t="str">
            <v>Bellaire</v>
          </cell>
          <cell r="CX34" t="str">
            <v>Donna W. Rickenbacker</v>
          </cell>
          <cell r="CY34" t="str">
            <v>donna@dwrdevelopment.com</v>
          </cell>
          <cell r="CZ34" t="str">
            <v>(713) 560-0068</v>
          </cell>
          <cell r="DA34" t="str">
            <v>(713) 560-0068</v>
          </cell>
          <cell r="DB34" t="str">
            <v>TX</v>
          </cell>
          <cell r="DC34">
            <v>77401</v>
          </cell>
          <cell r="DD34" t="str">
            <v>Citrus Village, LP (t/b/f)</v>
          </cell>
          <cell r="DE34">
            <v>0</v>
          </cell>
          <cell r="DF34">
            <v>0</v>
          </cell>
          <cell r="DH34" t="str">
            <v>Mark Mucasey</v>
          </cell>
          <cell r="DI34" t="str">
            <v>markm@mucaseyarchitects.com</v>
          </cell>
          <cell r="DJ34" t="str">
            <v>Mucasey &amp; Associates</v>
          </cell>
          <cell r="DK34" t="str">
            <v>Cynthia Bast</v>
          </cell>
          <cell r="DL34" t="str">
            <v>cbast@lockelord.com</v>
          </cell>
          <cell r="DM34" t="str">
            <v>Locke Lord</v>
          </cell>
          <cell r="DN34" t="str">
            <v>no</v>
          </cell>
          <cell r="DO34">
            <v>0</v>
          </cell>
          <cell r="DQ34">
            <v>0</v>
          </cell>
          <cell r="DR34">
            <v>0</v>
          </cell>
          <cell r="DS34">
            <v>48215021600</v>
          </cell>
          <cell r="DT34" t="str">
            <v>no</v>
          </cell>
          <cell r="DU34">
            <v>11</v>
          </cell>
          <cell r="DV34" t="str">
            <v>yes</v>
          </cell>
          <cell r="DW34" t="str">
            <v>Goodwill Industries of South Texas, Inc.</v>
          </cell>
          <cell r="DX34" t="str">
            <v>Nueva Luz Foundation</v>
          </cell>
          <cell r="DY34" t="str">
            <v>United Way of South Texas</v>
          </cell>
          <cell r="DZ34">
            <v>0</v>
          </cell>
          <cell r="EA34">
            <v>0</v>
          </cell>
          <cell r="EB34">
            <v>0</v>
          </cell>
          <cell r="EC34" t="str">
            <v>New Construction</v>
          </cell>
          <cell r="ED34" t="str">
            <v>New Construction</v>
          </cell>
          <cell r="EE34">
            <v>0</v>
          </cell>
          <cell r="EF34">
            <v>0</v>
          </cell>
          <cell r="EG34">
            <v>0</v>
          </cell>
          <cell r="EH34">
            <v>0</v>
          </cell>
          <cell r="EI34">
            <v>0</v>
          </cell>
          <cell r="EJ34" t="str">
            <v/>
          </cell>
          <cell r="EK34">
            <v>0</v>
          </cell>
          <cell r="EL34">
            <v>0</v>
          </cell>
          <cell r="EM34">
            <v>0</v>
          </cell>
          <cell r="EN34">
            <v>0</v>
          </cell>
          <cell r="EO34">
            <v>0</v>
          </cell>
          <cell r="EP34">
            <v>132.90823837860671</v>
          </cell>
          <cell r="EQ34">
            <v>132.90823837860671</v>
          </cell>
          <cell r="ER34">
            <v>89.070958914173417</v>
          </cell>
          <cell r="ES34" t="str">
            <v>695 N I Road</v>
          </cell>
          <cell r="ET34" t="str">
            <v>Pharr</v>
          </cell>
          <cell r="EU34" t="str">
            <v>Hidalgo</v>
          </cell>
          <cell r="EV34" t="str">
            <v>Citrus Village Apartments</v>
          </cell>
          <cell r="EW34">
            <v>78577</v>
          </cell>
          <cell r="EX34" t="str">
            <v>Donna Rickenbacker</v>
          </cell>
          <cell r="EY34" t="str">
            <v>donna@dwrdevelopment.com</v>
          </cell>
          <cell r="EZ34" t="str">
            <v>DWR Development Group, LLC</v>
          </cell>
          <cell r="FA34" t="str">
            <v>no</v>
          </cell>
          <cell r="FB34" t="str">
            <v>no</v>
          </cell>
          <cell r="FC34">
            <v>53</v>
          </cell>
          <cell r="FD34">
            <v>0</v>
          </cell>
          <cell r="FE34">
            <v>0</v>
          </cell>
          <cell r="FF34">
            <v>0</v>
          </cell>
          <cell r="FG34" t="str">
            <v>TBD</v>
          </cell>
          <cell r="FH34" t="str">
            <v>Yes</v>
          </cell>
          <cell r="FI34" t="str">
            <v>no</v>
          </cell>
          <cell r="FJ34">
            <v>204</v>
          </cell>
          <cell r="FK34">
            <v>1.3</v>
          </cell>
          <cell r="FL34">
            <v>22541</v>
          </cell>
          <cell r="FM34">
            <v>26.200323999999998</v>
          </cell>
          <cell r="FN34" t="str">
            <v>yes</v>
          </cell>
          <cell r="FO34">
            <v>-98.167280000000005</v>
          </cell>
          <cell r="FP34" t="str">
            <v>yes</v>
          </cell>
          <cell r="FQ34" t="str">
            <v>no</v>
          </cell>
          <cell r="FR34" t="str">
            <v>no</v>
          </cell>
          <cell r="FS34" t="str">
            <v>no</v>
          </cell>
          <cell r="FT34" t="str">
            <v>yes</v>
          </cell>
          <cell r="FU34">
            <v>0</v>
          </cell>
          <cell r="FV34">
            <v>0</v>
          </cell>
          <cell r="FW34">
            <v>0</v>
          </cell>
          <cell r="FX34">
            <v>0</v>
          </cell>
          <cell r="FY34">
            <v>0</v>
          </cell>
          <cell r="FZ34">
            <v>0</v>
          </cell>
          <cell r="GA34" t="str">
            <v>Citrus Village, LP (tbf)</v>
          </cell>
          <cell r="GB34" t="str">
            <v>Citrus Village GP, LLC (tbd)</v>
          </cell>
          <cell r="GC34" t="str">
            <v>DWR Development Group, LLC</v>
          </cell>
          <cell r="GD34">
            <v>0</v>
          </cell>
          <cell r="GE34">
            <v>0</v>
          </cell>
          <cell r="GF34" t="str">
            <v>Limited Partnership</v>
          </cell>
          <cell r="GG34" t="str">
            <v>Limited Liability Company</v>
          </cell>
          <cell r="GH34" t="str">
            <v>Limited Liability Company</v>
          </cell>
          <cell r="GI34">
            <v>0</v>
          </cell>
          <cell r="GJ34">
            <v>0</v>
          </cell>
          <cell r="GK34" t="str">
            <v>Ray Miller</v>
          </cell>
          <cell r="GL34" t="str">
            <v>ray.miller@amegybank.com</v>
          </cell>
          <cell r="GM34" t="str">
            <v>Amegy Bank</v>
          </cell>
          <cell r="GN34">
            <v>52.1</v>
          </cell>
          <cell r="GO34" t="str">
            <v>4q</v>
          </cell>
          <cell r="GP34">
            <v>1</v>
          </cell>
          <cell r="GQ34">
            <v>11</v>
          </cell>
          <cell r="GR34">
            <v>0</v>
          </cell>
          <cell r="GS34">
            <v>0</v>
          </cell>
          <cell r="GT34" t="str">
            <v>Urban</v>
          </cell>
          <cell r="GU34">
            <v>0</v>
          </cell>
          <cell r="GV34">
            <v>6</v>
          </cell>
          <cell r="GW34">
            <v>9</v>
          </cell>
          <cell r="GX34">
            <v>2</v>
          </cell>
          <cell r="GY34">
            <v>2</v>
          </cell>
          <cell r="GZ34">
            <v>15</v>
          </cell>
          <cell r="HA34">
            <v>11</v>
          </cell>
          <cell r="HB34">
            <v>11</v>
          </cell>
          <cell r="HC34">
            <v>0</v>
          </cell>
          <cell r="HD34">
            <v>5</v>
          </cell>
          <cell r="HE34">
            <v>3</v>
          </cell>
          <cell r="HF34">
            <v>4</v>
          </cell>
          <cell r="HG34">
            <v>1</v>
          </cell>
          <cell r="HH34">
            <v>10</v>
          </cell>
          <cell r="HI34">
            <v>26</v>
          </cell>
          <cell r="HJ34">
            <v>12</v>
          </cell>
          <cell r="HK34">
            <v>6</v>
          </cell>
          <cell r="HL34">
            <v>3</v>
          </cell>
          <cell r="HM34">
            <v>4</v>
          </cell>
          <cell r="HN34">
            <v>0</v>
          </cell>
          <cell r="HO34">
            <v>1</v>
          </cell>
          <cell r="HP34">
            <v>1</v>
          </cell>
          <cell r="HQ34">
            <v>0</v>
          </cell>
          <cell r="HR34">
            <v>19</v>
          </cell>
          <cell r="HS34">
            <v>0</v>
          </cell>
          <cell r="HT34" t="str">
            <v>no</v>
          </cell>
          <cell r="HU34" t="str">
            <v>no</v>
          </cell>
          <cell r="HV34" t="str">
            <v>no</v>
          </cell>
          <cell r="HW34" t="str">
            <v>yes</v>
          </cell>
          <cell r="HX34" t="str">
            <v>yes</v>
          </cell>
          <cell r="HY34" t="str">
            <v>yes</v>
          </cell>
          <cell r="HZ34">
            <v>0</v>
          </cell>
          <cell r="IA34">
            <v>0</v>
          </cell>
          <cell r="IB34">
            <v>0</v>
          </cell>
          <cell r="IC34" t="str">
            <v>Dan Kierce</v>
          </cell>
          <cell r="ID34" t="str">
            <v>daniel.kierce@rbc.com</v>
          </cell>
          <cell r="IE34" t="str">
            <v>RBC Capital Markets</v>
          </cell>
          <cell r="IF34" t="str">
            <v>General</v>
          </cell>
          <cell r="IG34">
            <v>0</v>
          </cell>
          <cell r="IH34">
            <v>49</v>
          </cell>
          <cell r="II34">
            <v>113</v>
          </cell>
          <cell r="IJ34">
            <v>108894</v>
          </cell>
          <cell r="IK34">
            <v>132</v>
          </cell>
          <cell r="IL34">
            <v>120</v>
          </cell>
          <cell r="IM34" t="str">
            <v>no</v>
          </cell>
          <cell r="IN34" t="str">
            <v>no</v>
          </cell>
          <cell r="IO34" t="str">
            <v>no</v>
          </cell>
          <cell r="IQ34">
            <v>0</v>
          </cell>
          <cell r="IR34">
            <v>0</v>
          </cell>
          <cell r="IS34" t="str">
            <v>no</v>
          </cell>
        </row>
        <row r="35">
          <cell r="A35">
            <v>24083</v>
          </cell>
          <cell r="B35" t="str">
            <v>2024-03-01 09:46:44</v>
          </cell>
          <cell r="C35" t="str">
            <v>Q:/http-files/mf/2024-HTC/mf24083/24083_West Fork Place_Application.xlsx</v>
          </cell>
          <cell r="D35" t="str">
            <v>no</v>
          </cell>
          <cell r="E35" t="str">
            <v>yes</v>
          </cell>
          <cell r="F35" t="str">
            <v>yes</v>
          </cell>
          <cell r="G35" t="str">
            <v>no</v>
          </cell>
          <cell r="H35" t="str">
            <v>tpate@mark-dana,com</v>
          </cell>
          <cell r="I35" t="str">
            <v>Taylor Pate</v>
          </cell>
          <cell r="J35">
            <v>0</v>
          </cell>
          <cell r="K35">
            <v>2812921968</v>
          </cell>
          <cell r="L35" t="str">
            <v>yes</v>
          </cell>
          <cell r="M35" t="str">
            <v>yes</v>
          </cell>
          <cell r="N35" t="str">
            <v>yes</v>
          </cell>
          <cell r="O35">
            <v>0</v>
          </cell>
          <cell r="P35">
            <v>50</v>
          </cell>
          <cell r="Q35">
            <v>59</v>
          </cell>
          <cell r="R35">
            <v>0</v>
          </cell>
          <cell r="S35">
            <v>0</v>
          </cell>
          <cell r="T35">
            <v>0</v>
          </cell>
          <cell r="U35">
            <v>0</v>
          </cell>
          <cell r="V35">
            <v>0</v>
          </cell>
          <cell r="W35" t="str">
            <v>Tyler Ray</v>
          </cell>
          <cell r="X35">
            <v>0</v>
          </cell>
          <cell r="Y35" t="str">
            <v>tray@wga-llp.com</v>
          </cell>
          <cell r="AA35" t="str">
            <v>Ward, Getz &amp; Associates, LLP</v>
          </cell>
          <cell r="AB35">
            <v>0</v>
          </cell>
          <cell r="AC35">
            <v>0</v>
          </cell>
          <cell r="AD35">
            <v>0</v>
          </cell>
          <cell r="AE35">
            <v>0</v>
          </cell>
          <cell r="AF35">
            <v>0</v>
          </cell>
          <cell r="AG35">
            <v>0</v>
          </cell>
          <cell r="AH35" t="str">
            <v>David Mark Koogler</v>
          </cell>
          <cell r="AI35" t="str">
            <v>dkoogler@mark-dana.com</v>
          </cell>
          <cell r="AJ35" t="str">
            <v>Koogler Construction of Texas, LLC</v>
          </cell>
          <cell r="AK35">
            <v>0</v>
          </cell>
          <cell r="AL35">
            <v>0</v>
          </cell>
          <cell r="AM35">
            <v>0</v>
          </cell>
          <cell r="AN35">
            <v>0</v>
          </cell>
          <cell r="AO35">
            <v>0</v>
          </cell>
          <cell r="AP35">
            <v>0</v>
          </cell>
          <cell r="AQ35" t="str">
            <v>no</v>
          </cell>
          <cell r="AR35" t="str">
            <v>no</v>
          </cell>
          <cell r="AS35" t="str">
            <v>no</v>
          </cell>
          <cell r="AT35">
            <v>2000000</v>
          </cell>
          <cell r="AU35">
            <v>0</v>
          </cell>
          <cell r="AV35">
            <v>0</v>
          </cell>
          <cell r="AW35" t="str">
            <v>Choose a Dropdown</v>
          </cell>
          <cell r="AX35" t="str">
            <v>HOME-ARP Nonprofit Operating Cost and/or Capacity Building Assistance</v>
          </cell>
          <cell r="AY35">
            <v>0</v>
          </cell>
          <cell r="AZ35">
            <v>0</v>
          </cell>
          <cell r="BA35">
            <v>0</v>
          </cell>
          <cell r="BB35" t="str">
            <v>David Mark Koogler</v>
          </cell>
          <cell r="BC35" t="str">
            <v>dkoogler@mark-dana.com</v>
          </cell>
          <cell r="BD35" t="str">
            <v>Koogler Construction of Texas, LLC</v>
          </cell>
          <cell r="BE35" t="str">
            <v>New Caney ISD</v>
          </cell>
          <cell r="BF35">
            <v>0</v>
          </cell>
          <cell r="BG35" t="str">
            <v>Darrell Jack</v>
          </cell>
          <cell r="BH35" t="str">
            <v>djack@stic.net</v>
          </cell>
          <cell r="BI35" t="str">
            <v>Apartment Market Data</v>
          </cell>
          <cell r="BJ35">
            <v>0</v>
          </cell>
          <cell r="BK35" t="str">
            <v>Choose a Dropdown</v>
          </cell>
          <cell r="BL35">
            <v>0</v>
          </cell>
          <cell r="BM35">
            <v>0</v>
          </cell>
          <cell r="BN35">
            <v>0</v>
          </cell>
          <cell r="BO35">
            <v>0</v>
          </cell>
          <cell r="BP35">
            <v>0</v>
          </cell>
          <cell r="BQ35">
            <v>0</v>
          </cell>
          <cell r="BR35">
            <v>0</v>
          </cell>
          <cell r="BS35" t="str">
            <v>David Mark Koogler</v>
          </cell>
          <cell r="BT35" t="str">
            <v>dkoogler@mark-dana.com</v>
          </cell>
          <cell r="BU35" t="str">
            <v>Mark-Dana Management of Texas, LLC</v>
          </cell>
          <cell r="BV35" t="str">
            <v>281-292-1968</v>
          </cell>
          <cell r="BW35">
            <v>23186</v>
          </cell>
          <cell r="BX35" t="str">
            <v>No</v>
          </cell>
          <cell r="BY35" t="str">
            <v>No</v>
          </cell>
          <cell r="BZ35">
            <v>0</v>
          </cell>
          <cell r="CA35">
            <v>0</v>
          </cell>
          <cell r="CB35">
            <v>0</v>
          </cell>
          <cell r="CC35" t="str">
            <v>TBD</v>
          </cell>
          <cell r="CD35">
            <v>0</v>
          </cell>
          <cell r="CE35">
            <v>0</v>
          </cell>
          <cell r="CF35" t="str">
            <v>TBD</v>
          </cell>
          <cell r="CG35">
            <v>98</v>
          </cell>
          <cell r="CH35">
            <v>0</v>
          </cell>
          <cell r="CI35">
            <v>10</v>
          </cell>
          <cell r="CJ35">
            <v>0</v>
          </cell>
          <cell r="CK35">
            <v>40</v>
          </cell>
          <cell r="CL35">
            <v>48</v>
          </cell>
          <cell r="CM35">
            <v>0</v>
          </cell>
          <cell r="CN35">
            <v>0</v>
          </cell>
          <cell r="CO35">
            <v>0</v>
          </cell>
          <cell r="CP35">
            <v>11</v>
          </cell>
          <cell r="CQ35">
            <v>11</v>
          </cell>
          <cell r="CR35">
            <v>2</v>
          </cell>
          <cell r="CS35" t="str">
            <v>George Littlejohn</v>
          </cell>
          <cell r="CT35" t="str">
            <v>george.littlejohn@novoco.com</v>
          </cell>
          <cell r="CU35" t="str">
            <v>Novogradac &amp; Company</v>
          </cell>
          <cell r="CV35" t="str">
            <v>26302 Oak Ridge Drive, Suite 100</v>
          </cell>
          <cell r="CW35" t="str">
            <v>Spring</v>
          </cell>
          <cell r="CX35" t="str">
            <v>David Mark Koogler</v>
          </cell>
          <cell r="CY35" t="str">
            <v>dkoogler@mark-dana.com</v>
          </cell>
          <cell r="CZ35">
            <v>0</v>
          </cell>
          <cell r="DA35">
            <v>2812921968</v>
          </cell>
          <cell r="DB35" t="str">
            <v>TX</v>
          </cell>
          <cell r="DC35">
            <v>77380</v>
          </cell>
          <cell r="DD35" t="str">
            <v>West Fork Place, LP</v>
          </cell>
          <cell r="DE35">
            <v>0</v>
          </cell>
          <cell r="DF35">
            <v>0</v>
          </cell>
          <cell r="DH35" t="str">
            <v>Mark Mucasey</v>
          </cell>
          <cell r="DI35" t="str">
            <v>markm@mucaseyarchitects.com</v>
          </cell>
          <cell r="DJ35" t="str">
            <v>Mucasey &amp; Associates, Architects</v>
          </cell>
          <cell r="DK35" t="str">
            <v>Cynthia Bast</v>
          </cell>
          <cell r="DL35" t="str">
            <v>cbast@lockelord.com</v>
          </cell>
          <cell r="DM35" t="str">
            <v>Locke Lord, LLP</v>
          </cell>
          <cell r="DN35" t="str">
            <v>no</v>
          </cell>
          <cell r="DO35">
            <v>0</v>
          </cell>
          <cell r="DQ35">
            <v>0</v>
          </cell>
          <cell r="DR35">
            <v>0</v>
          </cell>
          <cell r="DS35">
            <v>48339692303</v>
          </cell>
          <cell r="DT35" t="str">
            <v>no</v>
          </cell>
          <cell r="DU35">
            <v>11</v>
          </cell>
          <cell r="DV35" t="str">
            <v>yes</v>
          </cell>
          <cell r="DW35" t="str">
            <v>Goodwill Industries of Houston</v>
          </cell>
          <cell r="DX35" t="str">
            <v>SER-Jobs for Progress</v>
          </cell>
          <cell r="DY35" t="str">
            <v>Child Advocates</v>
          </cell>
          <cell r="DZ35" t="str">
            <v>Urban Partnerships Community Development Corporation</v>
          </cell>
          <cell r="EA35">
            <v>0</v>
          </cell>
          <cell r="EB35">
            <v>0</v>
          </cell>
          <cell r="EC35" t="str">
            <v>New Construction</v>
          </cell>
          <cell r="ED35">
            <v>0</v>
          </cell>
          <cell r="EE35">
            <v>0</v>
          </cell>
          <cell r="EF35">
            <v>0</v>
          </cell>
          <cell r="EG35">
            <v>0</v>
          </cell>
          <cell r="EH35">
            <v>0</v>
          </cell>
          <cell r="EI35">
            <v>0</v>
          </cell>
          <cell r="EK35">
            <v>0</v>
          </cell>
          <cell r="EL35">
            <v>0</v>
          </cell>
          <cell r="EM35">
            <v>0</v>
          </cell>
          <cell r="EN35">
            <v>0</v>
          </cell>
          <cell r="EO35">
            <v>0</v>
          </cell>
          <cell r="EP35">
            <v>203.73028221189469</v>
          </cell>
          <cell r="EQ35">
            <v>203.73028221189469</v>
          </cell>
          <cell r="ER35">
            <v>145.03491165443069</v>
          </cell>
          <cell r="ES35" t="str">
            <v>West side of Kingwood Place, Dr., south of Kingwood Medical Drive</v>
          </cell>
          <cell r="ET35" t="str">
            <v>Houston</v>
          </cell>
          <cell r="EU35" t="str">
            <v>Montgomery</v>
          </cell>
          <cell r="EV35" t="str">
            <v>West Fork Place</v>
          </cell>
          <cell r="EW35">
            <v>77339</v>
          </cell>
          <cell r="EX35" t="str">
            <v>David Mark Koogler</v>
          </cell>
          <cell r="EY35" t="str">
            <v>dkoogler@mark-dana.com</v>
          </cell>
          <cell r="EZ35" t="str">
            <v>Mark-Dana Corporation</v>
          </cell>
          <cell r="FA35" t="str">
            <v>no</v>
          </cell>
          <cell r="FB35" t="str">
            <v>no</v>
          </cell>
          <cell r="FC35">
            <v>53</v>
          </cell>
          <cell r="FD35">
            <v>0</v>
          </cell>
          <cell r="FE35">
            <v>0</v>
          </cell>
          <cell r="FF35">
            <v>0</v>
          </cell>
          <cell r="FG35" t="str">
            <v>TBD</v>
          </cell>
          <cell r="FH35" t="str">
            <v>Yes</v>
          </cell>
          <cell r="FI35" t="str">
            <v>no</v>
          </cell>
          <cell r="FJ35">
            <v>190</v>
          </cell>
          <cell r="FK35">
            <v>1.3</v>
          </cell>
          <cell r="FL35">
            <v>59093</v>
          </cell>
          <cell r="FM35">
            <v>30.044998</v>
          </cell>
          <cell r="FN35" t="str">
            <v>yes</v>
          </cell>
          <cell r="FO35">
            <v>-95.257632000000001</v>
          </cell>
          <cell r="FP35" t="str">
            <v>yes</v>
          </cell>
          <cell r="FQ35" t="str">
            <v>no</v>
          </cell>
          <cell r="FR35" t="str">
            <v>no</v>
          </cell>
          <cell r="FS35" t="str">
            <v>no</v>
          </cell>
          <cell r="FT35" t="str">
            <v>yes</v>
          </cell>
          <cell r="FU35">
            <v>0</v>
          </cell>
          <cell r="FV35">
            <v>0</v>
          </cell>
          <cell r="FW35">
            <v>0</v>
          </cell>
          <cell r="FX35" t="str">
            <v>X</v>
          </cell>
          <cell r="FY35">
            <v>0</v>
          </cell>
          <cell r="FZ35">
            <v>0</v>
          </cell>
          <cell r="GA35" t="str">
            <v>West Fork Place, LP</v>
          </cell>
          <cell r="GB35" t="str">
            <v>West Fork Place Advisors, LLC</v>
          </cell>
          <cell r="GC35" t="str">
            <v>Mark-Dana Corporation</v>
          </cell>
          <cell r="GD35" t="str">
            <v>David Mark Koogler Irrevocable Trust #1</v>
          </cell>
          <cell r="GE35" t="str">
            <v>David Mark Koogler Irrevocable Trust #2</v>
          </cell>
          <cell r="GF35" t="str">
            <v>Limited Partnership</v>
          </cell>
          <cell r="GG35" t="str">
            <v>Limited Liability Company</v>
          </cell>
          <cell r="GH35" t="str">
            <v>Corporation</v>
          </cell>
          <cell r="GI35">
            <v>0</v>
          </cell>
          <cell r="GJ35">
            <v>0</v>
          </cell>
          <cell r="GK35" t="str">
            <v>Sara Hale</v>
          </cell>
          <cell r="GL35" t="str">
            <v>sara.hale@amegybank.com</v>
          </cell>
          <cell r="GM35" t="str">
            <v>Amegy Bank</v>
          </cell>
          <cell r="GN35">
            <v>6.4</v>
          </cell>
          <cell r="GO35" t="str">
            <v>3q</v>
          </cell>
          <cell r="GP35">
            <v>1</v>
          </cell>
          <cell r="GQ35">
            <v>6</v>
          </cell>
          <cell r="GR35">
            <v>3</v>
          </cell>
          <cell r="GS35" t="str">
            <v>Included with Application</v>
          </cell>
          <cell r="GT35" t="str">
            <v>Urban</v>
          </cell>
          <cell r="GU35">
            <v>0</v>
          </cell>
          <cell r="GV35">
            <v>6</v>
          </cell>
          <cell r="GW35">
            <v>9</v>
          </cell>
          <cell r="GX35">
            <v>2</v>
          </cell>
          <cell r="GY35">
            <v>2</v>
          </cell>
          <cell r="GZ35">
            <v>15</v>
          </cell>
          <cell r="HA35">
            <v>11</v>
          </cell>
          <cell r="HB35">
            <v>11</v>
          </cell>
          <cell r="HC35">
            <v>7</v>
          </cell>
          <cell r="HD35">
            <v>5</v>
          </cell>
          <cell r="HE35">
            <v>3</v>
          </cell>
          <cell r="HF35">
            <v>4</v>
          </cell>
          <cell r="HG35">
            <v>1</v>
          </cell>
          <cell r="HH35">
            <v>10</v>
          </cell>
          <cell r="HI35">
            <v>26</v>
          </cell>
          <cell r="HJ35">
            <v>12</v>
          </cell>
          <cell r="HK35">
            <v>6</v>
          </cell>
          <cell r="HL35">
            <v>3</v>
          </cell>
          <cell r="HM35">
            <v>4</v>
          </cell>
          <cell r="HN35">
            <v>0</v>
          </cell>
          <cell r="HO35">
            <v>1</v>
          </cell>
          <cell r="HP35">
            <v>1</v>
          </cell>
          <cell r="HQ35">
            <v>0</v>
          </cell>
          <cell r="HR35">
            <v>19</v>
          </cell>
          <cell r="HS35">
            <v>4</v>
          </cell>
          <cell r="HT35" t="str">
            <v>Not Included with Applicaton</v>
          </cell>
          <cell r="HU35" t="str">
            <v>no</v>
          </cell>
          <cell r="HV35" t="str">
            <v>no</v>
          </cell>
          <cell r="HW35" t="str">
            <v>yes</v>
          </cell>
          <cell r="HX35" t="str">
            <v>yes</v>
          </cell>
          <cell r="HY35" t="str">
            <v>yes</v>
          </cell>
          <cell r="HZ35" t="str">
            <v>Urban Partnerships Community Development Corporation</v>
          </cell>
          <cell r="IA35">
            <v>0</v>
          </cell>
          <cell r="IB35">
            <v>0</v>
          </cell>
          <cell r="IC35" t="str">
            <v>Dan Kierce</v>
          </cell>
          <cell r="ID35" t="str">
            <v>daniel.kierce@rbc.com</v>
          </cell>
          <cell r="IE35" t="str">
            <v>RBC Capital Markets</v>
          </cell>
          <cell r="IF35" t="str">
            <v>Elderly</v>
          </cell>
          <cell r="IG35" t="str">
            <v>X</v>
          </cell>
          <cell r="IH35">
            <v>56</v>
          </cell>
          <cell r="II35">
            <v>98</v>
          </cell>
          <cell r="IJ35">
            <v>89082</v>
          </cell>
          <cell r="IK35">
            <v>139</v>
          </cell>
          <cell r="IL35">
            <v>109</v>
          </cell>
          <cell r="IM35" t="str">
            <v>no</v>
          </cell>
          <cell r="IN35" t="str">
            <v>no</v>
          </cell>
          <cell r="IO35" t="str">
            <v>no</v>
          </cell>
          <cell r="IR35">
            <v>0</v>
          </cell>
          <cell r="IS35" t="str">
            <v>no</v>
          </cell>
        </row>
        <row r="36">
          <cell r="A36">
            <v>24084</v>
          </cell>
          <cell r="B36" t="str">
            <v>2024-03-01 12:50:32</v>
          </cell>
          <cell r="C36" t="str">
            <v>Q:/http-files/mf/2024-HTC/mf24084/Full Application_Andover Village_24084 USE THIS ONE.xlsx</v>
          </cell>
          <cell r="D36" t="str">
            <v>no</v>
          </cell>
          <cell r="E36" t="str">
            <v>yes</v>
          </cell>
          <cell r="F36" t="str">
            <v>yes</v>
          </cell>
          <cell r="G36" t="str">
            <v>no</v>
          </cell>
          <cell r="H36" t="str">
            <v>jamie@marqueconsultants.com</v>
          </cell>
          <cell r="I36" t="str">
            <v>James E. Rickenbacker</v>
          </cell>
          <cell r="J36">
            <v>7135607800</v>
          </cell>
          <cell r="K36">
            <v>7135607800</v>
          </cell>
          <cell r="L36" t="str">
            <v>yes</v>
          </cell>
          <cell r="M36" t="str">
            <v>yes</v>
          </cell>
          <cell r="N36" t="str">
            <v>yes</v>
          </cell>
          <cell r="O36">
            <v>0</v>
          </cell>
          <cell r="P36">
            <v>33</v>
          </cell>
          <cell r="Q36">
            <v>75</v>
          </cell>
          <cell r="R36">
            <v>12</v>
          </cell>
          <cell r="S36">
            <v>0</v>
          </cell>
          <cell r="T36">
            <v>0</v>
          </cell>
          <cell r="U36">
            <v>0</v>
          </cell>
          <cell r="V36" t="str">
            <v>James Rickenbacker</v>
          </cell>
          <cell r="W36" t="str">
            <v>Maria J. Ramirez PE</v>
          </cell>
          <cell r="X36" t="str">
            <v>jamie@marqueconsultants.com</v>
          </cell>
          <cell r="Y36" t="str">
            <v>mramirez@quiddity.com</v>
          </cell>
          <cell r="Z36" t="str">
            <v>James Rickenbacker</v>
          </cell>
          <cell r="AA36" t="str">
            <v>Quiddity Engineering</v>
          </cell>
          <cell r="AB36">
            <v>0</v>
          </cell>
          <cell r="AC36">
            <v>0</v>
          </cell>
          <cell r="AD36">
            <v>0</v>
          </cell>
          <cell r="AE36">
            <v>0</v>
          </cell>
          <cell r="AF36">
            <v>0</v>
          </cell>
          <cell r="AG36">
            <v>0</v>
          </cell>
          <cell r="AH36">
            <v>0</v>
          </cell>
          <cell r="AI36">
            <v>0</v>
          </cell>
          <cell r="AJ36" t="str">
            <v>TBD</v>
          </cell>
          <cell r="AK36">
            <v>0</v>
          </cell>
          <cell r="AL36">
            <v>0</v>
          </cell>
          <cell r="AM36">
            <v>0</v>
          </cell>
          <cell r="AN36">
            <v>0</v>
          </cell>
          <cell r="AO36">
            <v>0</v>
          </cell>
          <cell r="AP36">
            <v>0</v>
          </cell>
          <cell r="AQ36" t="str">
            <v>no</v>
          </cell>
          <cell r="AR36" t="str">
            <v>no</v>
          </cell>
          <cell r="AS36" t="str">
            <v>no</v>
          </cell>
          <cell r="AT36">
            <v>2000000</v>
          </cell>
          <cell r="AU36">
            <v>0</v>
          </cell>
          <cell r="AV36">
            <v>0</v>
          </cell>
          <cell r="AW36" t="str">
            <v>Choose a Dropdown</v>
          </cell>
          <cell r="AX36" t="str">
            <v>HOME-ARP Nonprofit Operating Cost and/or Capacity Building Assistance</v>
          </cell>
          <cell r="AY36">
            <v>0</v>
          </cell>
          <cell r="AZ36">
            <v>0</v>
          </cell>
          <cell r="BA36">
            <v>0</v>
          </cell>
          <cell r="BB36">
            <v>0</v>
          </cell>
          <cell r="BC36">
            <v>0</v>
          </cell>
          <cell r="BD36" t="str">
            <v>TBD</v>
          </cell>
          <cell r="BE36">
            <v>0</v>
          </cell>
          <cell r="BF36">
            <v>0</v>
          </cell>
          <cell r="BG36" t="str">
            <v>Kenneth Araiza, MAI</v>
          </cell>
          <cell r="BH36" t="str">
            <v>kenaraiza@gmail.com</v>
          </cell>
          <cell r="BI36" t="str">
            <v>Araiza Appraisal &amp; Consulting</v>
          </cell>
          <cell r="BJ36">
            <v>0</v>
          </cell>
          <cell r="BK36" t="str">
            <v>Choose a Dropdown</v>
          </cell>
          <cell r="BL36">
            <v>0</v>
          </cell>
          <cell r="BM36">
            <v>0</v>
          </cell>
          <cell r="BN36">
            <v>0</v>
          </cell>
          <cell r="BO36">
            <v>0</v>
          </cell>
          <cell r="BP36">
            <v>0</v>
          </cell>
          <cell r="BQ36">
            <v>0</v>
          </cell>
          <cell r="BR36">
            <v>0</v>
          </cell>
          <cell r="BS36">
            <v>0</v>
          </cell>
          <cell r="BT36">
            <v>0</v>
          </cell>
          <cell r="BU36" t="str">
            <v>TBD</v>
          </cell>
          <cell r="BV36">
            <v>0</v>
          </cell>
          <cell r="BX36" t="str">
            <v>Yes</v>
          </cell>
          <cell r="BY36" t="str">
            <v>No</v>
          </cell>
          <cell r="BZ36">
            <v>0</v>
          </cell>
          <cell r="CA36">
            <v>0</v>
          </cell>
          <cell r="CB36">
            <v>0</v>
          </cell>
          <cell r="CC36" t="str">
            <v>TBD</v>
          </cell>
          <cell r="CD36">
            <v>0</v>
          </cell>
          <cell r="CE36">
            <v>0</v>
          </cell>
          <cell r="CF36" t="str">
            <v>TBD</v>
          </cell>
          <cell r="CG36">
            <v>98</v>
          </cell>
          <cell r="CH36">
            <v>0</v>
          </cell>
          <cell r="CI36">
            <v>10</v>
          </cell>
          <cell r="CJ36">
            <v>0</v>
          </cell>
          <cell r="CK36">
            <v>40</v>
          </cell>
          <cell r="CL36">
            <v>48</v>
          </cell>
          <cell r="CM36">
            <v>0</v>
          </cell>
          <cell r="CN36">
            <v>0</v>
          </cell>
          <cell r="CO36">
            <v>0</v>
          </cell>
          <cell r="CP36">
            <v>22</v>
          </cell>
          <cell r="CQ36">
            <v>22</v>
          </cell>
          <cell r="CR36">
            <v>0</v>
          </cell>
          <cell r="CS36" t="str">
            <v>George Littlejohn</v>
          </cell>
          <cell r="CT36" t="str">
            <v>george.littlejohn@novoco.com</v>
          </cell>
          <cell r="CU36" t="str">
            <v>Novogradac &amp; Company</v>
          </cell>
          <cell r="CV36" t="str">
            <v>6300 West Loop South, Ste. 670</v>
          </cell>
          <cell r="CW36" t="str">
            <v>Bellaire</v>
          </cell>
          <cell r="CX36" t="str">
            <v>Donna Rickenbacker</v>
          </cell>
          <cell r="CY36" t="str">
            <v>donna@dwrdevelopment.com</v>
          </cell>
          <cell r="CZ36" t="str">
            <v>(713) 560-0068</v>
          </cell>
          <cell r="DA36" t="str">
            <v>(713) 560-0068</v>
          </cell>
          <cell r="DB36" t="str">
            <v>TX</v>
          </cell>
          <cell r="DC36">
            <v>77401</v>
          </cell>
          <cell r="DD36" t="str">
            <v>DWR Andover LP (tbf)</v>
          </cell>
          <cell r="DE36">
            <v>0</v>
          </cell>
          <cell r="DF36">
            <v>0</v>
          </cell>
          <cell r="DH36" t="str">
            <v>Candice Tape, AIA</v>
          </cell>
          <cell r="DI36" t="str">
            <v>candice.tape@wpartnership.com</v>
          </cell>
          <cell r="DJ36" t="str">
            <v>W Partnership, Inc.</v>
          </cell>
          <cell r="DK36" t="str">
            <v>Cynthia Bast</v>
          </cell>
          <cell r="DL36" t="str">
            <v>cbast@lockelord.com</v>
          </cell>
          <cell r="DM36" t="str">
            <v>Locke Lord</v>
          </cell>
          <cell r="DN36" t="str">
            <v>no</v>
          </cell>
          <cell r="DO36">
            <v>0</v>
          </cell>
          <cell r="DP36" t="str">
            <v>TBD</v>
          </cell>
          <cell r="DQ36">
            <v>0</v>
          </cell>
          <cell r="DR36">
            <v>0</v>
          </cell>
          <cell r="DS36">
            <v>48201332600</v>
          </cell>
          <cell r="DT36" t="str">
            <v>No</v>
          </cell>
          <cell r="DU36">
            <v>11</v>
          </cell>
          <cell r="DV36" t="str">
            <v>yes</v>
          </cell>
          <cell r="DW36" t="str">
            <v>Covenant Community Capital</v>
          </cell>
          <cell r="DX36" t="str">
            <v>Goodwill Houston</v>
          </cell>
          <cell r="DY36" t="str">
            <v>SERJobs</v>
          </cell>
          <cell r="DZ36" t="str">
            <v>NA</v>
          </cell>
          <cell r="EA36">
            <v>0</v>
          </cell>
          <cell r="EB36">
            <v>0</v>
          </cell>
          <cell r="EC36" t="str">
            <v>New Construction</v>
          </cell>
          <cell r="ED36" t="str">
            <v>New Construction</v>
          </cell>
          <cell r="EE36" t="str">
            <v>1305 E 6th St, Ste 12</v>
          </cell>
          <cell r="EF36" t="str">
            <v>Austin</v>
          </cell>
          <cell r="EG36" t="str">
            <v>Sarah Anderson</v>
          </cell>
          <cell r="EH36" t="str">
            <v>ajcarpen@gmail.com</v>
          </cell>
          <cell r="EI36" t="str">
            <v>sarah@sarahandersonconsulting.com</v>
          </cell>
          <cell r="EJ36" t="str">
            <v>Alyssa Carpenter</v>
          </cell>
          <cell r="EK36" t="str">
            <v>S. Anderson Consulting</v>
          </cell>
          <cell r="EL36">
            <v>5127891295</v>
          </cell>
          <cell r="EM36">
            <v>5127891295</v>
          </cell>
          <cell r="EN36" t="str">
            <v>TX</v>
          </cell>
          <cell r="EO36">
            <v>78702</v>
          </cell>
          <cell r="EP36">
            <v>189.50774596811129</v>
          </cell>
          <cell r="EQ36">
            <v>189.50774596811129</v>
          </cell>
          <cell r="ER36">
            <v>155.1723189750619</v>
          </cell>
          <cell r="ES36" t="str">
            <v>6901 Bellfort Avenue</v>
          </cell>
          <cell r="ET36" t="str">
            <v>Houston</v>
          </cell>
          <cell r="EU36" t="str">
            <v>Harris</v>
          </cell>
          <cell r="EV36" t="str">
            <v>Andover Village Apartments (f/k/a Nunn Village Apartments)</v>
          </cell>
          <cell r="EW36">
            <v>77087</v>
          </cell>
          <cell r="EX36" t="str">
            <v>Donna W. Rickenbacker</v>
          </cell>
          <cell r="EY36" t="str">
            <v>donna@dwrdevelopment.com</v>
          </cell>
          <cell r="EZ36" t="str">
            <v>DWR Development Group, LLC</v>
          </cell>
          <cell r="FA36" t="str">
            <v>no</v>
          </cell>
          <cell r="FB36" t="str">
            <v>No</v>
          </cell>
          <cell r="FC36">
            <v>53</v>
          </cell>
          <cell r="FD36">
            <v>0</v>
          </cell>
          <cell r="FE36" t="str">
            <v>TBD</v>
          </cell>
          <cell r="FF36" t="str">
            <v>TBD</v>
          </cell>
          <cell r="FG36" t="str">
            <v>TBD</v>
          </cell>
          <cell r="FH36" t="str">
            <v>Yes</v>
          </cell>
          <cell r="FI36" t="str">
            <v>no</v>
          </cell>
          <cell r="FJ36">
            <v>193</v>
          </cell>
          <cell r="FK36">
            <v>1.3</v>
          </cell>
          <cell r="FL36">
            <v>37279</v>
          </cell>
          <cell r="FM36">
            <v>29.669257000000002</v>
          </cell>
          <cell r="FN36" t="str">
            <v>yes</v>
          </cell>
          <cell r="FO36">
            <v>-95.3078</v>
          </cell>
          <cell r="FP36" t="str">
            <v>yes</v>
          </cell>
          <cell r="FQ36" t="str">
            <v>no</v>
          </cell>
          <cell r="FR36" t="str">
            <v>No</v>
          </cell>
          <cell r="FS36" t="str">
            <v>No</v>
          </cell>
          <cell r="FT36" t="str">
            <v>yes</v>
          </cell>
          <cell r="FU36">
            <v>0</v>
          </cell>
          <cell r="FV36">
            <v>0</v>
          </cell>
          <cell r="FW36">
            <v>0</v>
          </cell>
          <cell r="FX36">
            <v>0</v>
          </cell>
          <cell r="FY36">
            <v>0</v>
          </cell>
          <cell r="FZ36">
            <v>0</v>
          </cell>
          <cell r="GA36" t="str">
            <v>DWR Andover LP (tbf)</v>
          </cell>
          <cell r="GB36" t="str">
            <v>DWR Andover GP LLC (tbf)</v>
          </cell>
          <cell r="GC36" t="str">
            <v>DWR Development Group, LLC</v>
          </cell>
          <cell r="GD36">
            <v>0</v>
          </cell>
          <cell r="GE36">
            <v>0</v>
          </cell>
          <cell r="GF36" t="str">
            <v>Limited Partnership</v>
          </cell>
          <cell r="GG36" t="str">
            <v>Limited Liability Company</v>
          </cell>
          <cell r="GH36" t="str">
            <v>Limited Liability Company</v>
          </cell>
          <cell r="GI36">
            <v>0</v>
          </cell>
          <cell r="GJ36">
            <v>0</v>
          </cell>
          <cell r="GK36" t="str">
            <v>Ray Miller</v>
          </cell>
          <cell r="GL36" t="str">
            <v>ray.miller@amegybank.com</v>
          </cell>
          <cell r="GM36" t="str">
            <v>Amegy Bank</v>
          </cell>
          <cell r="GN36">
            <v>19.7</v>
          </cell>
          <cell r="GO36" t="str">
            <v>4q</v>
          </cell>
          <cell r="GP36">
            <v>1</v>
          </cell>
          <cell r="GQ36">
            <v>6</v>
          </cell>
          <cell r="GR36">
            <v>0</v>
          </cell>
          <cell r="GS36">
            <v>0</v>
          </cell>
          <cell r="GT36" t="str">
            <v>Urban</v>
          </cell>
          <cell r="GU36">
            <v>0</v>
          </cell>
          <cell r="GV36">
            <v>6</v>
          </cell>
          <cell r="GW36">
            <v>9</v>
          </cell>
          <cell r="GX36">
            <v>2</v>
          </cell>
          <cell r="GY36">
            <v>2</v>
          </cell>
          <cell r="GZ36">
            <v>15</v>
          </cell>
          <cell r="HA36">
            <v>11</v>
          </cell>
          <cell r="HB36">
            <v>11</v>
          </cell>
          <cell r="HC36">
            <v>0</v>
          </cell>
          <cell r="HD36">
            <v>5</v>
          </cell>
          <cell r="HE36">
            <v>3</v>
          </cell>
          <cell r="HF36">
            <v>4</v>
          </cell>
          <cell r="HG36">
            <v>1</v>
          </cell>
          <cell r="HH36">
            <v>10</v>
          </cell>
          <cell r="HI36">
            <v>26</v>
          </cell>
          <cell r="HJ36">
            <v>12</v>
          </cell>
          <cell r="HK36">
            <v>6</v>
          </cell>
          <cell r="HL36">
            <v>3</v>
          </cell>
          <cell r="HM36">
            <v>4</v>
          </cell>
          <cell r="HN36">
            <v>0</v>
          </cell>
          <cell r="HO36">
            <v>1</v>
          </cell>
          <cell r="HP36">
            <v>1</v>
          </cell>
          <cell r="HQ36">
            <v>0</v>
          </cell>
          <cell r="HR36">
            <v>19</v>
          </cell>
          <cell r="HS36">
            <v>0</v>
          </cell>
          <cell r="HT36" t="str">
            <v>no</v>
          </cell>
          <cell r="HU36" t="str">
            <v>no</v>
          </cell>
          <cell r="HV36" t="str">
            <v>no</v>
          </cell>
          <cell r="HW36" t="str">
            <v>yes</v>
          </cell>
          <cell r="HX36" t="str">
            <v>yes</v>
          </cell>
          <cell r="HY36" t="str">
            <v>yes</v>
          </cell>
          <cell r="HZ36" t="str">
            <v>NA</v>
          </cell>
          <cell r="IA36">
            <v>0</v>
          </cell>
          <cell r="IB36">
            <v>0</v>
          </cell>
          <cell r="IC36" t="str">
            <v>Jason Aldridge</v>
          </cell>
          <cell r="ID36" t="str">
            <v>jaldridge@nefinc.org</v>
          </cell>
          <cell r="IE36" t="str">
            <v>NEF</v>
          </cell>
          <cell r="IF36" t="str">
            <v>General</v>
          </cell>
          <cell r="IG36">
            <v>0</v>
          </cell>
          <cell r="IH36">
            <v>49</v>
          </cell>
          <cell r="II36">
            <v>98</v>
          </cell>
          <cell r="IJ36">
            <v>113802</v>
          </cell>
          <cell r="IK36">
            <v>132</v>
          </cell>
          <cell r="IL36">
            <v>120</v>
          </cell>
          <cell r="IM36" t="str">
            <v>no</v>
          </cell>
          <cell r="IN36" t="str">
            <v>no</v>
          </cell>
          <cell r="IO36" t="str">
            <v>no</v>
          </cell>
          <cell r="IR36">
            <v>0</v>
          </cell>
          <cell r="IS36" t="str">
            <v>no</v>
          </cell>
        </row>
        <row r="37">
          <cell r="A37">
            <v>24085</v>
          </cell>
          <cell r="B37" t="str">
            <v>2024-02-27 11:04:26</v>
          </cell>
          <cell r="C37" t="str">
            <v>Q:/http-files/mf/2024-HTC/mf24085/Eberhart 24085 TDHCA application.xlsx</v>
          </cell>
          <cell r="D37" t="str">
            <v>no</v>
          </cell>
          <cell r="E37" t="str">
            <v>yes</v>
          </cell>
          <cell r="F37" t="str">
            <v>yes</v>
          </cell>
          <cell r="G37" t="str">
            <v>no</v>
          </cell>
          <cell r="H37" t="str">
            <v>dkalubi@nationalchurchresidences.org</v>
          </cell>
          <cell r="I37" t="str">
            <v>T. Daniel Kalubi</v>
          </cell>
          <cell r="J37" t="str">
            <v>513.293.2737</v>
          </cell>
          <cell r="K37" t="str">
            <v>513.293.2737</v>
          </cell>
          <cell r="L37" t="str">
            <v>no</v>
          </cell>
          <cell r="M37" t="str">
            <v>yes</v>
          </cell>
          <cell r="N37" t="str">
            <v>no</v>
          </cell>
          <cell r="O37">
            <v>9</v>
          </cell>
          <cell r="P37">
            <v>28</v>
          </cell>
          <cell r="Q37">
            <v>1</v>
          </cell>
          <cell r="R37">
            <v>0</v>
          </cell>
          <cell r="S37">
            <v>0</v>
          </cell>
          <cell r="T37">
            <v>0</v>
          </cell>
          <cell r="U37">
            <v>0</v>
          </cell>
          <cell r="V37" t="str">
            <v>Anthony Paiano</v>
          </cell>
          <cell r="W37" t="str">
            <v>Anthony Paiano</v>
          </cell>
          <cell r="X37" t="str">
            <v>apaiano@alliarch.com</v>
          </cell>
          <cell r="Y37" t="str">
            <v>apaiano@alliarch.com</v>
          </cell>
          <cell r="Z37" t="str">
            <v>Alliance Architects</v>
          </cell>
          <cell r="AA37" t="str">
            <v>Alliance Architects</v>
          </cell>
          <cell r="AB37">
            <v>0</v>
          </cell>
          <cell r="AC37">
            <v>0</v>
          </cell>
          <cell r="AD37">
            <v>0</v>
          </cell>
          <cell r="AE37">
            <v>0</v>
          </cell>
          <cell r="AF37">
            <v>0</v>
          </cell>
          <cell r="AG37">
            <v>0</v>
          </cell>
          <cell r="AH37">
            <v>0</v>
          </cell>
          <cell r="AI37">
            <v>0</v>
          </cell>
          <cell r="AJ37" t="str">
            <v>TBD</v>
          </cell>
          <cell r="AK37">
            <v>0</v>
          </cell>
          <cell r="AL37">
            <v>0</v>
          </cell>
          <cell r="AM37">
            <v>0</v>
          </cell>
          <cell r="AN37">
            <v>0</v>
          </cell>
          <cell r="AO37">
            <v>0</v>
          </cell>
          <cell r="AP37">
            <v>0</v>
          </cell>
          <cell r="AQ37" t="str">
            <v>no</v>
          </cell>
          <cell r="AR37" t="str">
            <v>no</v>
          </cell>
          <cell r="AS37" t="str">
            <v>yes</v>
          </cell>
          <cell r="AT37">
            <v>667284.12</v>
          </cell>
          <cell r="AU37">
            <v>0</v>
          </cell>
          <cell r="AV37">
            <v>0</v>
          </cell>
          <cell r="AW37" t="str">
            <v>Choose a Dropdown</v>
          </cell>
          <cell r="AX37" t="str">
            <v>HOME-ARP Nonprofit Operating Cost and/or Capacity Building Assistance</v>
          </cell>
          <cell r="AY37">
            <v>0</v>
          </cell>
          <cell r="AZ37">
            <v>0</v>
          </cell>
          <cell r="BA37">
            <v>0</v>
          </cell>
          <cell r="BB37">
            <v>0</v>
          </cell>
          <cell r="BC37">
            <v>0</v>
          </cell>
          <cell r="BD37" t="str">
            <v>TBD</v>
          </cell>
          <cell r="BE37">
            <v>0</v>
          </cell>
          <cell r="BF37">
            <v>0</v>
          </cell>
          <cell r="BG37" t="str">
            <v>Andrew Mazak</v>
          </cell>
          <cell r="BH37" t="str">
            <v>andrewm@VSInsights.com</v>
          </cell>
          <cell r="BI37" t="str">
            <v>VSI Insights</v>
          </cell>
          <cell r="BJ37">
            <v>0</v>
          </cell>
          <cell r="BK37" t="str">
            <v>Choose a Dropdown</v>
          </cell>
          <cell r="BL37">
            <v>0</v>
          </cell>
          <cell r="BM37">
            <v>0</v>
          </cell>
          <cell r="BN37">
            <v>0</v>
          </cell>
          <cell r="BO37">
            <v>0</v>
          </cell>
          <cell r="BP37">
            <v>0</v>
          </cell>
          <cell r="BQ37">
            <v>0</v>
          </cell>
          <cell r="BR37">
            <v>0</v>
          </cell>
          <cell r="BS37" t="str">
            <v>Christina Sanchez</v>
          </cell>
          <cell r="BT37" t="str">
            <v>csanchez@nationalchurchresidences.org</v>
          </cell>
          <cell r="BU37" t="str">
            <v>National Church Residences</v>
          </cell>
          <cell r="BV37" t="str">
            <v>(210) 680-9199</v>
          </cell>
          <cell r="BW37" t="str">
            <v>If applicable</v>
          </cell>
          <cell r="BX37" t="str">
            <v>No</v>
          </cell>
          <cell r="BY37" t="str">
            <v>no</v>
          </cell>
          <cell r="BZ37">
            <v>0</v>
          </cell>
          <cell r="CA37">
            <v>0</v>
          </cell>
          <cell r="CB37">
            <v>0</v>
          </cell>
          <cell r="CC37" t="str">
            <v>National Church Residences</v>
          </cell>
          <cell r="CD37">
            <v>0</v>
          </cell>
          <cell r="CE37">
            <v>0</v>
          </cell>
          <cell r="CF37">
            <v>0</v>
          </cell>
          <cell r="CG37">
            <v>37</v>
          </cell>
          <cell r="CH37">
            <v>0</v>
          </cell>
          <cell r="CI37">
            <v>8</v>
          </cell>
          <cell r="CJ37">
            <v>0</v>
          </cell>
          <cell r="CK37">
            <v>16</v>
          </cell>
          <cell r="CL37">
            <v>13</v>
          </cell>
          <cell r="CM37">
            <v>0</v>
          </cell>
          <cell r="CN37">
            <v>0</v>
          </cell>
          <cell r="CO37">
            <v>1</v>
          </cell>
          <cell r="CP37">
            <v>0</v>
          </cell>
          <cell r="CQ37">
            <v>1</v>
          </cell>
          <cell r="CR37">
            <v>0</v>
          </cell>
          <cell r="CS37">
            <v>0</v>
          </cell>
          <cell r="CT37">
            <v>0</v>
          </cell>
          <cell r="CU37" t="str">
            <v>TBD</v>
          </cell>
          <cell r="CV37" t="str">
            <v>2245 North Bank Dr</v>
          </cell>
          <cell r="CW37" t="str">
            <v>Columbus</v>
          </cell>
          <cell r="CX37" t="str">
            <v>Tracey Fine</v>
          </cell>
          <cell r="CY37" t="str">
            <v>tfine@nationalchurchresidences.org</v>
          </cell>
          <cell r="CZ37">
            <v>7738605747</v>
          </cell>
          <cell r="DA37">
            <v>7738605747</v>
          </cell>
          <cell r="DB37" t="str">
            <v>OH</v>
          </cell>
          <cell r="DC37">
            <v>43220</v>
          </cell>
          <cell r="DD37" t="str">
            <v>Eberhart Place Senior Housing Limited Partnership</v>
          </cell>
          <cell r="DE37" t="str">
            <v>Ashley Quiett</v>
          </cell>
          <cell r="DF37" t="str">
            <v>aquiett@bbgres.com</v>
          </cell>
          <cell r="DG37" t="str">
            <v>BBG Real Estate Services</v>
          </cell>
          <cell r="DH37" t="str">
            <v>Anthony Paiano</v>
          </cell>
          <cell r="DI37" t="str">
            <v>apaiano@alliarch.com</v>
          </cell>
          <cell r="DJ37" t="str">
            <v>Alliance Architects</v>
          </cell>
          <cell r="DK37" t="str">
            <v>Sarah Scott</v>
          </cell>
          <cell r="DL37" t="str">
            <v>sscott@coatsrose.com</v>
          </cell>
          <cell r="DM37" t="str">
            <v>Coats Rose</v>
          </cell>
          <cell r="DN37" t="str">
            <v>no</v>
          </cell>
          <cell r="DO37">
            <v>0</v>
          </cell>
          <cell r="DQ37">
            <v>0</v>
          </cell>
          <cell r="DR37">
            <v>0</v>
          </cell>
          <cell r="DS37">
            <v>48453002410</v>
          </cell>
          <cell r="DT37" t="str">
            <v>no</v>
          </cell>
          <cell r="DU37">
            <v>11</v>
          </cell>
          <cell r="DV37" t="str">
            <v>yes</v>
          </cell>
          <cell r="DW37" t="str">
            <v>Central Texas Food bank</v>
          </cell>
          <cell r="DX37" t="str">
            <v>Chariot (Drive a Senior Central TX dba Chariot)</v>
          </cell>
          <cell r="DY37">
            <v>0</v>
          </cell>
          <cell r="DZ37">
            <v>0</v>
          </cell>
          <cell r="EA37">
            <v>0</v>
          </cell>
          <cell r="EB37">
            <v>0</v>
          </cell>
          <cell r="EC37" t="str">
            <v>Acquisition/Rehab</v>
          </cell>
          <cell r="ED37">
            <v>0</v>
          </cell>
          <cell r="EE37">
            <v>0</v>
          </cell>
          <cell r="EF37">
            <v>0</v>
          </cell>
          <cell r="EG37">
            <v>0</v>
          </cell>
          <cell r="EH37">
            <v>0</v>
          </cell>
          <cell r="EI37">
            <v>0</v>
          </cell>
          <cell r="EJ37" t="str">
            <v>NA</v>
          </cell>
          <cell r="EL37">
            <v>0</v>
          </cell>
          <cell r="EM37">
            <v>0</v>
          </cell>
          <cell r="EN37">
            <v>0</v>
          </cell>
          <cell r="EO37">
            <v>0</v>
          </cell>
          <cell r="EP37">
            <v>196.6283472481249</v>
          </cell>
          <cell r="EQ37">
            <v>196.6283472481249</v>
          </cell>
          <cell r="ER37">
            <v>130.7699905298079</v>
          </cell>
          <cell r="ES37" t="str">
            <v>808 Eberhart Lane</v>
          </cell>
          <cell r="ET37" t="str">
            <v>Austin</v>
          </cell>
          <cell r="EU37" t="str">
            <v>Travis</v>
          </cell>
          <cell r="EV37" t="str">
            <v>Eberhart Place</v>
          </cell>
          <cell r="EW37">
            <v>78745</v>
          </cell>
          <cell r="EX37" t="str">
            <v>Tracey Fine</v>
          </cell>
          <cell r="EY37" t="str">
            <v>tfine@nationalchurchresidences.org</v>
          </cell>
          <cell r="EZ37" t="str">
            <v>National Church Residences</v>
          </cell>
          <cell r="FA37" t="str">
            <v>no</v>
          </cell>
          <cell r="FB37" t="str">
            <v>no</v>
          </cell>
          <cell r="FC37">
            <v>53</v>
          </cell>
          <cell r="FD37" t="str">
            <v>HUD’s Old Section 202 Program for the Elderly and Handicapped</v>
          </cell>
          <cell r="FE37">
            <v>0</v>
          </cell>
          <cell r="FF37">
            <v>0</v>
          </cell>
          <cell r="FH37" t="str">
            <v>Yes</v>
          </cell>
          <cell r="FI37" t="str">
            <v>yes</v>
          </cell>
          <cell r="FJ37">
            <v>47</v>
          </cell>
          <cell r="FK37">
            <v>1.3</v>
          </cell>
          <cell r="FL37">
            <v>54878</v>
          </cell>
          <cell r="FM37">
            <v>30.202726999999999</v>
          </cell>
          <cell r="FN37" t="str">
            <v>yes</v>
          </cell>
          <cell r="FO37">
            <v>-97.787312</v>
          </cell>
          <cell r="FP37" t="str">
            <v>yes</v>
          </cell>
          <cell r="FQ37" t="str">
            <v>no</v>
          </cell>
          <cell r="FR37" t="str">
            <v>Yes</v>
          </cell>
          <cell r="FS37" t="str">
            <v>no</v>
          </cell>
          <cell r="FT37" t="str">
            <v>yes</v>
          </cell>
          <cell r="FU37">
            <v>0</v>
          </cell>
          <cell r="FV37">
            <v>0</v>
          </cell>
          <cell r="FW37">
            <v>0</v>
          </cell>
          <cell r="FX37">
            <v>0</v>
          </cell>
          <cell r="FY37">
            <v>0</v>
          </cell>
          <cell r="FZ37">
            <v>0</v>
          </cell>
          <cell r="GA37" t="str">
            <v>Eberhart Place Senior Housing Limited Partnership</v>
          </cell>
          <cell r="GB37" t="str">
            <v>National Curch Residences of Eberhart Place, LLC</v>
          </cell>
          <cell r="GC37" t="str">
            <v>National Curch Residences</v>
          </cell>
          <cell r="GD37" t="str">
            <v>National Church Residences cont'd</v>
          </cell>
          <cell r="GE37">
            <v>0</v>
          </cell>
          <cell r="GF37" t="str">
            <v>Limited Partnership</v>
          </cell>
          <cell r="GG37" t="str">
            <v>Limited Liability Company</v>
          </cell>
          <cell r="GH37" t="str">
            <v>Non-Profit</v>
          </cell>
          <cell r="GI37" t="str">
            <v>Non-Profit</v>
          </cell>
          <cell r="GJ37">
            <v>0</v>
          </cell>
          <cell r="GK37">
            <v>0</v>
          </cell>
          <cell r="GL37">
            <v>0</v>
          </cell>
          <cell r="GN37">
            <v>16.7</v>
          </cell>
          <cell r="GO37" t="str">
            <v>4q</v>
          </cell>
          <cell r="GP37">
            <v>0</v>
          </cell>
          <cell r="GQ37">
            <v>7</v>
          </cell>
          <cell r="GR37">
            <v>0</v>
          </cell>
          <cell r="GS37">
            <v>0</v>
          </cell>
          <cell r="GT37" t="str">
            <v>Urban</v>
          </cell>
          <cell r="GU37">
            <v>0</v>
          </cell>
          <cell r="GV37">
            <v>6</v>
          </cell>
          <cell r="GW37">
            <v>9</v>
          </cell>
          <cell r="GX37">
            <v>2</v>
          </cell>
          <cell r="GY37">
            <v>0</v>
          </cell>
          <cell r="GZ37">
            <v>15</v>
          </cell>
          <cell r="HA37">
            <v>11</v>
          </cell>
          <cell r="HB37">
            <v>11</v>
          </cell>
          <cell r="HC37">
            <v>0</v>
          </cell>
          <cell r="HD37">
            <v>4</v>
          </cell>
          <cell r="HE37">
            <v>3</v>
          </cell>
          <cell r="HF37">
            <v>0</v>
          </cell>
          <cell r="HG37">
            <v>1</v>
          </cell>
          <cell r="HH37">
            <v>10</v>
          </cell>
          <cell r="HI37">
            <v>26</v>
          </cell>
          <cell r="HJ37">
            <v>12</v>
          </cell>
          <cell r="HK37">
            <v>6</v>
          </cell>
          <cell r="HL37">
            <v>3</v>
          </cell>
          <cell r="HM37">
            <v>4</v>
          </cell>
          <cell r="HN37">
            <v>0</v>
          </cell>
          <cell r="HO37">
            <v>1</v>
          </cell>
          <cell r="HP37">
            <v>1</v>
          </cell>
          <cell r="HQ37">
            <v>0</v>
          </cell>
          <cell r="HR37">
            <v>17</v>
          </cell>
          <cell r="HS37">
            <v>0</v>
          </cell>
          <cell r="HT37" t="str">
            <v>no</v>
          </cell>
          <cell r="HU37" t="str">
            <v>no</v>
          </cell>
          <cell r="HV37" t="str">
            <v>no</v>
          </cell>
          <cell r="HW37" t="str">
            <v>yes</v>
          </cell>
          <cell r="HX37" t="str">
            <v>yes</v>
          </cell>
          <cell r="HY37" t="str">
            <v>no</v>
          </cell>
          <cell r="HZ37">
            <v>0</v>
          </cell>
          <cell r="IA37">
            <v>0</v>
          </cell>
          <cell r="IB37">
            <v>0</v>
          </cell>
          <cell r="IC37" t="str">
            <v>Kristen Senff</v>
          </cell>
          <cell r="ID37" t="str">
            <v>ksenff@nefinc.org</v>
          </cell>
          <cell r="IE37" t="str">
            <v>National Equity Fund</v>
          </cell>
          <cell r="IF37" t="str">
            <v>Elderly</v>
          </cell>
          <cell r="IG37">
            <v>0</v>
          </cell>
          <cell r="IH37">
            <v>44</v>
          </cell>
          <cell r="II37">
            <v>37</v>
          </cell>
          <cell r="IJ37">
            <v>20654.28</v>
          </cell>
          <cell r="IK37">
            <v>125</v>
          </cell>
          <cell r="IL37">
            <v>38</v>
          </cell>
          <cell r="IM37" t="str">
            <v>no</v>
          </cell>
          <cell r="IN37" t="str">
            <v>no</v>
          </cell>
          <cell r="IO37" t="str">
            <v>no</v>
          </cell>
          <cell r="IP37">
            <v>0</v>
          </cell>
          <cell r="IQ37">
            <v>0</v>
          </cell>
          <cell r="IR37">
            <v>0</v>
          </cell>
          <cell r="IS37" t="str">
            <v>no</v>
          </cell>
        </row>
        <row r="38">
          <cell r="A38">
            <v>24087</v>
          </cell>
          <cell r="B38" t="str">
            <v>2024-03-01 16:41:13</v>
          </cell>
          <cell r="C38" t="str">
            <v>Q:/http-files/mf/2024-HTC/mf24087/24087 Northwoods Village-MFUniformApp.xlsx</v>
          </cell>
          <cell r="D38" t="str">
            <v>no</v>
          </cell>
          <cell r="E38" t="str">
            <v>yes</v>
          </cell>
          <cell r="F38" t="str">
            <v>yes</v>
          </cell>
          <cell r="G38" t="str">
            <v>no</v>
          </cell>
          <cell r="H38" t="str">
            <v>Karla.Burck@kcgcompanies.com</v>
          </cell>
          <cell r="I38" t="str">
            <v>Karla Burck</v>
          </cell>
          <cell r="J38" t="str">
            <v>(317)  452-3729</v>
          </cell>
          <cell r="K38" t="str">
            <v>(317) 708-0943</v>
          </cell>
          <cell r="L38" t="str">
            <v>yes</v>
          </cell>
          <cell r="M38" t="str">
            <v>yes</v>
          </cell>
          <cell r="N38" t="str">
            <v>yes</v>
          </cell>
          <cell r="O38">
            <v>0</v>
          </cell>
          <cell r="P38">
            <v>8</v>
          </cell>
          <cell r="Q38">
            <v>18</v>
          </cell>
          <cell r="R38">
            <v>14</v>
          </cell>
          <cell r="S38">
            <v>0</v>
          </cell>
          <cell r="T38">
            <v>0</v>
          </cell>
          <cell r="U38">
            <v>0</v>
          </cell>
          <cell r="V38">
            <v>0</v>
          </cell>
          <cell r="W38" t="str">
            <v>Tyler Ray</v>
          </cell>
          <cell r="X38">
            <v>0</v>
          </cell>
          <cell r="Y38" t="str">
            <v>tray@wga-llp.com</v>
          </cell>
          <cell r="Z38" t="str">
            <v>TBD</v>
          </cell>
          <cell r="AA38" t="str">
            <v>Ward, Getz and Associates</v>
          </cell>
          <cell r="AB38">
            <v>0</v>
          </cell>
          <cell r="AC38">
            <v>0</v>
          </cell>
          <cell r="AD38">
            <v>0</v>
          </cell>
          <cell r="AE38">
            <v>0</v>
          </cell>
          <cell r="AF38">
            <v>0</v>
          </cell>
          <cell r="AG38">
            <v>0</v>
          </cell>
          <cell r="AH38" t="str">
            <v>Andrew Wilson</v>
          </cell>
          <cell r="AI38" t="str">
            <v>andy.wilson@kcgcompanies.com</v>
          </cell>
          <cell r="AJ38" t="str">
            <v>KCG Construction, LLC</v>
          </cell>
          <cell r="AK38">
            <v>0</v>
          </cell>
          <cell r="AL38">
            <v>0</v>
          </cell>
          <cell r="AM38">
            <v>0</v>
          </cell>
          <cell r="AN38">
            <v>0</v>
          </cell>
          <cell r="AO38">
            <v>0</v>
          </cell>
          <cell r="AP38">
            <v>0</v>
          </cell>
          <cell r="AQ38" t="str">
            <v>no</v>
          </cell>
          <cell r="AR38" t="str">
            <v>no</v>
          </cell>
          <cell r="AS38" t="str">
            <v>no</v>
          </cell>
          <cell r="AT38">
            <v>1135000</v>
          </cell>
          <cell r="AU38">
            <v>0</v>
          </cell>
          <cell r="AV38">
            <v>0</v>
          </cell>
          <cell r="AW38" t="str">
            <v>Choose a Dropdown</v>
          </cell>
          <cell r="AX38" t="str">
            <v>HOME-ARP Nonprofit Operating Cost and/or Capacity Building Assistance</v>
          </cell>
          <cell r="AY38">
            <v>0</v>
          </cell>
          <cell r="AZ38">
            <v>0</v>
          </cell>
          <cell r="BA38">
            <v>0</v>
          </cell>
          <cell r="BB38" t="str">
            <v>Andrew Wilson</v>
          </cell>
          <cell r="BC38" t="str">
            <v>andy.wilson@kcgcompanies.com</v>
          </cell>
          <cell r="BD38" t="str">
            <v>KCG Construction, LLC</v>
          </cell>
          <cell r="BE38">
            <v>0</v>
          </cell>
          <cell r="BF38">
            <v>0</v>
          </cell>
          <cell r="BG38" t="str">
            <v>Darrell Jack</v>
          </cell>
          <cell r="BH38" t="str">
            <v>djack@stic.net</v>
          </cell>
          <cell r="BI38" t="str">
            <v>Apartment MarketData, LLC</v>
          </cell>
          <cell r="BJ38">
            <v>0</v>
          </cell>
          <cell r="BK38" t="str">
            <v>Choose a Dropdown</v>
          </cell>
          <cell r="BL38">
            <v>0</v>
          </cell>
          <cell r="BM38">
            <v>0</v>
          </cell>
          <cell r="BN38">
            <v>0</v>
          </cell>
          <cell r="BO38">
            <v>0</v>
          </cell>
          <cell r="BP38">
            <v>0</v>
          </cell>
          <cell r="BQ38">
            <v>0</v>
          </cell>
          <cell r="BR38">
            <v>0</v>
          </cell>
          <cell r="BS38" t="str">
            <v>Kimberly Hurd</v>
          </cell>
          <cell r="BT38" t="str">
            <v>kim.hurd@kcgcompanies.com</v>
          </cell>
          <cell r="BU38" t="str">
            <v>KCG Residential, LLC</v>
          </cell>
          <cell r="BV38" t="str">
            <v>317-708-0466</v>
          </cell>
          <cell r="BW38" t="str">
            <v>If applicable</v>
          </cell>
          <cell r="BX38" t="str">
            <v>No</v>
          </cell>
          <cell r="BY38" t="str">
            <v>Yes</v>
          </cell>
          <cell r="BZ38">
            <v>0</v>
          </cell>
          <cell r="CA38" t="str">
            <v>Kimberly Hurd</v>
          </cell>
          <cell r="CB38" t="str">
            <v>kim.hurd@kcgcompanies.com</v>
          </cell>
          <cell r="CC38" t="str">
            <v>KCG Residential, LLC</v>
          </cell>
          <cell r="CD38">
            <v>0</v>
          </cell>
          <cell r="CE38">
            <v>0</v>
          </cell>
          <cell r="CF38">
            <v>0</v>
          </cell>
          <cell r="CG38">
            <v>40</v>
          </cell>
          <cell r="CH38">
            <v>0</v>
          </cell>
          <cell r="CI38">
            <v>3</v>
          </cell>
          <cell r="CJ38">
            <v>0</v>
          </cell>
          <cell r="CK38">
            <v>9</v>
          </cell>
          <cell r="CL38">
            <v>28</v>
          </cell>
          <cell r="CM38">
            <v>0</v>
          </cell>
          <cell r="CN38">
            <v>0</v>
          </cell>
          <cell r="CO38">
            <v>0</v>
          </cell>
          <cell r="CP38">
            <v>0</v>
          </cell>
          <cell r="CQ38">
            <v>0</v>
          </cell>
          <cell r="CR38">
            <v>0</v>
          </cell>
          <cell r="CS38" t="str">
            <v>Jeff Lathrop</v>
          </cell>
          <cell r="CT38" t="str">
            <v>jlathrop@doz.net</v>
          </cell>
          <cell r="CU38" t="str">
            <v>Dauby, O'Connor &amp; Zaleski, LLC</v>
          </cell>
          <cell r="CV38" t="str">
            <v>9311 N. Meridian Street, Suite 100</v>
          </cell>
          <cell r="CW38" t="str">
            <v>Indianapolis</v>
          </cell>
          <cell r="CX38" t="str">
            <v>CJ Lintner</v>
          </cell>
          <cell r="CY38" t="str">
            <v>CJ.Lintner@kcgcompanies.com</v>
          </cell>
          <cell r="CZ38" t="str">
            <v>(317) 502-9239</v>
          </cell>
          <cell r="DA38" t="str">
            <v>(317) 708-0943</v>
          </cell>
          <cell r="DB38" t="str">
            <v>IN</v>
          </cell>
          <cell r="DC38">
            <v>46260</v>
          </cell>
          <cell r="DD38" t="str">
            <v>KCG Northwoods Village, LP</v>
          </cell>
          <cell r="DE38" t="str">
            <v>Darrell Jack</v>
          </cell>
          <cell r="DF38" t="str">
            <v>djack@stic.net</v>
          </cell>
          <cell r="DG38" t="str">
            <v>Apartment MarketData, LLC</v>
          </cell>
          <cell r="DH38" t="str">
            <v>Michael Thomas</v>
          </cell>
          <cell r="DI38" t="str">
            <v>Mike.Thomas@kcgcompanies.com</v>
          </cell>
          <cell r="DJ38" t="str">
            <v>KCG Design Services, LLC</v>
          </cell>
          <cell r="DK38" t="str">
            <v>Jeff Drennan</v>
          </cell>
          <cell r="DL38" t="str">
            <v>jdrennan@winthrop.com</v>
          </cell>
          <cell r="DM38" t="str">
            <v>Winthrop &amp; Weinstine</v>
          </cell>
          <cell r="DN38" t="str">
            <v>no</v>
          </cell>
          <cell r="DO38">
            <v>0</v>
          </cell>
          <cell r="DP38">
            <v>0</v>
          </cell>
          <cell r="DQ38">
            <v>0</v>
          </cell>
          <cell r="DR38">
            <v>0</v>
          </cell>
          <cell r="DS38">
            <v>48189950300</v>
          </cell>
          <cell r="DT38" t="str">
            <v>No</v>
          </cell>
          <cell r="DU38">
            <v>11</v>
          </cell>
          <cell r="DV38" t="str">
            <v>yes</v>
          </cell>
          <cell r="DW38" t="str">
            <v>The Community Foundation of West Texas</v>
          </cell>
          <cell r="DX38" t="str">
            <v>The Inside Out Foundation</v>
          </cell>
          <cell r="DY38">
            <v>0</v>
          </cell>
          <cell r="DZ38">
            <v>0</v>
          </cell>
          <cell r="EA38">
            <v>0</v>
          </cell>
          <cell r="EB38">
            <v>0</v>
          </cell>
          <cell r="EC38" t="str">
            <v>New Construction</v>
          </cell>
          <cell r="ED38">
            <v>0</v>
          </cell>
          <cell r="EE38">
            <v>0</v>
          </cell>
          <cell r="EF38">
            <v>0</v>
          </cell>
          <cell r="EG38">
            <v>0</v>
          </cell>
          <cell r="EH38">
            <v>0</v>
          </cell>
          <cell r="EI38">
            <v>0</v>
          </cell>
          <cell r="EL38">
            <v>0</v>
          </cell>
          <cell r="EM38">
            <v>0</v>
          </cell>
          <cell r="EN38">
            <v>0</v>
          </cell>
          <cell r="EO38">
            <v>0</v>
          </cell>
          <cell r="EP38">
            <v>194.11107101430599</v>
          </cell>
          <cell r="EQ38">
            <v>194.11107101430599</v>
          </cell>
          <cell r="ER38">
            <v>130.48583580358289</v>
          </cell>
          <cell r="ES38" t="str">
            <v>SEQ Mesa Dr and W 13th St, Plainview, TX 79072</v>
          </cell>
          <cell r="ET38" t="str">
            <v>Plainview</v>
          </cell>
          <cell r="EU38" t="str">
            <v>Hale</v>
          </cell>
          <cell r="EV38" t="str">
            <v>Northwoods Village</v>
          </cell>
          <cell r="EW38">
            <v>79072</v>
          </cell>
          <cell r="EX38" t="str">
            <v>Karla Burck</v>
          </cell>
          <cell r="EY38" t="str">
            <v>Karla.Burck@kcgcompanies.com</v>
          </cell>
          <cell r="EZ38" t="str">
            <v>KCG Development, LLC</v>
          </cell>
          <cell r="FA38" t="str">
            <v>no</v>
          </cell>
          <cell r="FB38" t="str">
            <v>No</v>
          </cell>
          <cell r="FC38">
            <v>50</v>
          </cell>
          <cell r="FD38">
            <v>0</v>
          </cell>
          <cell r="FE38">
            <v>0</v>
          </cell>
          <cell r="FF38">
            <v>0</v>
          </cell>
          <cell r="FH38" t="str">
            <v>Yes</v>
          </cell>
          <cell r="FI38" t="str">
            <v>no</v>
          </cell>
          <cell r="FJ38">
            <v>130</v>
          </cell>
          <cell r="FK38">
            <v>1.3</v>
          </cell>
          <cell r="FL38">
            <v>56847</v>
          </cell>
          <cell r="FM38">
            <v>34.191048000000002</v>
          </cell>
          <cell r="FN38" t="str">
            <v>yes</v>
          </cell>
          <cell r="FO38">
            <v>-101.75438699999999</v>
          </cell>
          <cell r="FP38" t="str">
            <v>yes</v>
          </cell>
          <cell r="FQ38" t="str">
            <v>no</v>
          </cell>
          <cell r="FR38" t="str">
            <v>No</v>
          </cell>
          <cell r="FS38" t="str">
            <v>No</v>
          </cell>
          <cell r="FT38" t="str">
            <v>yes</v>
          </cell>
          <cell r="FU38">
            <v>0</v>
          </cell>
          <cell r="FV38">
            <v>0</v>
          </cell>
          <cell r="FW38">
            <v>0</v>
          </cell>
          <cell r="FX38">
            <v>0</v>
          </cell>
          <cell r="FY38">
            <v>0</v>
          </cell>
          <cell r="FZ38">
            <v>0</v>
          </cell>
          <cell r="GA38" t="str">
            <v>KCG Northwood Village, LP (to be formed)</v>
          </cell>
          <cell r="GB38" t="str">
            <v>KCG Northwoods Village GP, LLC (to be formed)</v>
          </cell>
          <cell r="GC38" t="str">
            <v>KCG Holdings, LLC</v>
          </cell>
          <cell r="GD38" t="str">
            <v>KCG Companies, LLC</v>
          </cell>
          <cell r="GE38" t="str">
            <v>RJP Real Estate Holdings, LLC</v>
          </cell>
          <cell r="GF38" t="str">
            <v>Limited Partnership</v>
          </cell>
          <cell r="GG38" t="str">
            <v>Limited Liability Company</v>
          </cell>
          <cell r="GH38" t="str">
            <v>Limited Liability Company</v>
          </cell>
          <cell r="GI38" t="str">
            <v>Limited Liability Company</v>
          </cell>
          <cell r="GJ38" t="str">
            <v>Corporation</v>
          </cell>
          <cell r="GK38">
            <v>0</v>
          </cell>
          <cell r="GL38">
            <v>0</v>
          </cell>
          <cell r="GM38" t="str">
            <v>TBD</v>
          </cell>
          <cell r="GN38">
            <v>15.1</v>
          </cell>
          <cell r="GO38" t="str">
            <v>2q</v>
          </cell>
          <cell r="GP38">
            <v>1</v>
          </cell>
          <cell r="GQ38">
            <v>1</v>
          </cell>
          <cell r="GR38">
            <v>0</v>
          </cell>
          <cell r="GS38">
            <v>0</v>
          </cell>
          <cell r="GT38" t="str">
            <v>Rural</v>
          </cell>
          <cell r="GU38">
            <v>0</v>
          </cell>
          <cell r="GV38">
            <v>6</v>
          </cell>
          <cell r="GW38">
            <v>9</v>
          </cell>
          <cell r="GX38">
            <v>2</v>
          </cell>
          <cell r="GY38">
            <v>0</v>
          </cell>
          <cell r="GZ38">
            <v>15</v>
          </cell>
          <cell r="HA38">
            <v>11</v>
          </cell>
          <cell r="HB38">
            <v>11</v>
          </cell>
          <cell r="HC38">
            <v>7</v>
          </cell>
          <cell r="HD38">
            <v>5</v>
          </cell>
          <cell r="HE38">
            <v>3</v>
          </cell>
          <cell r="HF38">
            <v>4</v>
          </cell>
          <cell r="HG38">
            <v>1</v>
          </cell>
          <cell r="HH38">
            <v>10</v>
          </cell>
          <cell r="HI38">
            <v>26</v>
          </cell>
          <cell r="HJ38">
            <v>12</v>
          </cell>
          <cell r="HK38">
            <v>6</v>
          </cell>
          <cell r="HL38">
            <v>1</v>
          </cell>
          <cell r="HM38">
            <v>4</v>
          </cell>
          <cell r="HN38">
            <v>0</v>
          </cell>
          <cell r="HO38">
            <v>1</v>
          </cell>
          <cell r="HP38">
            <v>0</v>
          </cell>
          <cell r="HQ38">
            <v>0</v>
          </cell>
          <cell r="HR38">
            <v>17</v>
          </cell>
          <cell r="HS38">
            <v>0</v>
          </cell>
          <cell r="HT38" t="str">
            <v>no</v>
          </cell>
          <cell r="HU38" t="str">
            <v>X</v>
          </cell>
          <cell r="HV38" t="str">
            <v>no</v>
          </cell>
          <cell r="HW38" t="str">
            <v>yes</v>
          </cell>
          <cell r="HX38" t="str">
            <v>yes</v>
          </cell>
          <cell r="HY38" t="str">
            <v>no</v>
          </cell>
          <cell r="HZ38">
            <v>0</v>
          </cell>
          <cell r="IA38">
            <v>0</v>
          </cell>
          <cell r="IB38">
            <v>0</v>
          </cell>
          <cell r="IC38" t="str">
            <v>Blair Holden</v>
          </cell>
          <cell r="ID38" t="str">
            <v>bholden@walkerdunlop.com</v>
          </cell>
          <cell r="IE38" t="str">
            <v>Alliant Capital</v>
          </cell>
          <cell r="IF38" t="str">
            <v>General</v>
          </cell>
          <cell r="IG38">
            <v>0</v>
          </cell>
          <cell r="IH38">
            <v>56</v>
          </cell>
          <cell r="II38">
            <v>40</v>
          </cell>
          <cell r="IJ38">
            <v>38795</v>
          </cell>
          <cell r="IK38">
            <v>134</v>
          </cell>
          <cell r="IL38">
            <v>40</v>
          </cell>
          <cell r="IM38" t="str">
            <v>no</v>
          </cell>
          <cell r="IN38" t="str">
            <v>no</v>
          </cell>
          <cell r="IO38" t="str">
            <v>no</v>
          </cell>
          <cell r="IP38">
            <v>0</v>
          </cell>
          <cell r="IQ38">
            <v>0</v>
          </cell>
          <cell r="IR38">
            <v>0</v>
          </cell>
          <cell r="IS38" t="str">
            <v>no</v>
          </cell>
        </row>
        <row r="39">
          <cell r="A39">
            <v>24089</v>
          </cell>
          <cell r="B39" t="str">
            <v>2024-03-01 16:16:32</v>
          </cell>
          <cell r="C39" t="str">
            <v>Q:/http-files/mf/2024-HTC/mf24089/24089 Prado Place MFUniformApp.xlsx</v>
          </cell>
          <cell r="D39" t="str">
            <v>no</v>
          </cell>
          <cell r="E39" t="str">
            <v>yes</v>
          </cell>
          <cell r="F39" t="str">
            <v>yes</v>
          </cell>
          <cell r="G39" t="str">
            <v>no</v>
          </cell>
          <cell r="H39" t="str">
            <v>Karla.Burck@kcgcompanies.com</v>
          </cell>
          <cell r="I39" t="str">
            <v>Karla Burck</v>
          </cell>
          <cell r="J39" t="str">
            <v>(317)  452-3729</v>
          </cell>
          <cell r="K39" t="str">
            <v>(317) 708-0943</v>
          </cell>
          <cell r="L39" t="str">
            <v>no</v>
          </cell>
          <cell r="M39" t="str">
            <v>yes</v>
          </cell>
          <cell r="N39" t="str">
            <v>yes</v>
          </cell>
          <cell r="O39">
            <v>0</v>
          </cell>
          <cell r="P39">
            <v>16</v>
          </cell>
          <cell r="Q39">
            <v>29</v>
          </cell>
          <cell r="R39">
            <v>11</v>
          </cell>
          <cell r="S39">
            <v>0</v>
          </cell>
          <cell r="T39">
            <v>0</v>
          </cell>
          <cell r="U39">
            <v>0</v>
          </cell>
          <cell r="V39">
            <v>0</v>
          </cell>
          <cell r="W39" t="str">
            <v>Tyler Ray</v>
          </cell>
          <cell r="X39">
            <v>0</v>
          </cell>
          <cell r="Y39" t="str">
            <v>tray@wga-llp.com</v>
          </cell>
          <cell r="AA39" t="str">
            <v>Ward, Getz and Associates</v>
          </cell>
          <cell r="AB39">
            <v>0</v>
          </cell>
          <cell r="AC39">
            <v>0</v>
          </cell>
          <cell r="AD39">
            <v>0</v>
          </cell>
          <cell r="AE39">
            <v>0</v>
          </cell>
          <cell r="AF39">
            <v>0</v>
          </cell>
          <cell r="AG39">
            <v>0</v>
          </cell>
          <cell r="AH39" t="str">
            <v>Andrew Wilson</v>
          </cell>
          <cell r="AI39" t="str">
            <v>andy.wilson@kcgcompanies.com</v>
          </cell>
          <cell r="AJ39" t="str">
            <v>KCG Construction, LLC</v>
          </cell>
          <cell r="AK39">
            <v>0</v>
          </cell>
          <cell r="AL39">
            <v>0</v>
          </cell>
          <cell r="AM39">
            <v>0</v>
          </cell>
          <cell r="AN39">
            <v>0</v>
          </cell>
          <cell r="AO39">
            <v>0</v>
          </cell>
          <cell r="AP39">
            <v>0</v>
          </cell>
          <cell r="AQ39" t="str">
            <v>no</v>
          </cell>
          <cell r="AR39" t="str">
            <v>no</v>
          </cell>
          <cell r="AS39" t="str">
            <v>no</v>
          </cell>
          <cell r="AT39">
            <v>1630000</v>
          </cell>
          <cell r="AU39">
            <v>0</v>
          </cell>
          <cell r="AV39">
            <v>0</v>
          </cell>
          <cell r="AW39" t="str">
            <v>Choose a Dropdown</v>
          </cell>
          <cell r="AX39" t="str">
            <v>HOME-ARP Nonprofit Operating Cost and/or Capacity Building Assistance</v>
          </cell>
          <cell r="AY39">
            <v>0</v>
          </cell>
          <cell r="AZ39">
            <v>0</v>
          </cell>
          <cell r="BA39">
            <v>0</v>
          </cell>
          <cell r="BB39" t="str">
            <v>Andrew Wilson</v>
          </cell>
          <cell r="BC39" t="str">
            <v>andy.wilson@kcgcompanies.com</v>
          </cell>
          <cell r="BD39" t="str">
            <v>KCG Construction, LLC</v>
          </cell>
          <cell r="BE39">
            <v>0</v>
          </cell>
          <cell r="BF39">
            <v>0</v>
          </cell>
          <cell r="BG39" t="str">
            <v>Darrell Jack</v>
          </cell>
          <cell r="BH39" t="str">
            <v>djack@stic.net</v>
          </cell>
          <cell r="BI39" t="str">
            <v>Apartment MarketData, LLC</v>
          </cell>
          <cell r="BJ39">
            <v>0</v>
          </cell>
          <cell r="BK39" t="str">
            <v>Choose a Dropdown</v>
          </cell>
          <cell r="BL39">
            <v>0</v>
          </cell>
          <cell r="BM39">
            <v>0</v>
          </cell>
          <cell r="BN39">
            <v>0</v>
          </cell>
          <cell r="BO39">
            <v>0</v>
          </cell>
          <cell r="BP39">
            <v>0</v>
          </cell>
          <cell r="BQ39">
            <v>0</v>
          </cell>
          <cell r="BR39">
            <v>0</v>
          </cell>
          <cell r="BS39" t="str">
            <v>Kimberly Hurd</v>
          </cell>
          <cell r="BT39" t="str">
            <v>kim.hurd@kcgcompanies.com</v>
          </cell>
          <cell r="BU39" t="str">
            <v>KCG Residential, LLC</v>
          </cell>
          <cell r="BV39" t="str">
            <v>317-708-0466</v>
          </cell>
          <cell r="BW39" t="str">
            <v>If applicable</v>
          </cell>
          <cell r="BX39" t="str">
            <v>No</v>
          </cell>
          <cell r="BY39" t="str">
            <v>No</v>
          </cell>
          <cell r="BZ39">
            <v>0</v>
          </cell>
          <cell r="CA39" t="str">
            <v>Kimberly Hurd</v>
          </cell>
          <cell r="CB39" t="str">
            <v>kim.hurd@kcgcompanies.com</v>
          </cell>
          <cell r="CC39" t="str">
            <v>KCG Residential, LLC</v>
          </cell>
          <cell r="CD39">
            <v>0</v>
          </cell>
          <cell r="CE39">
            <v>0</v>
          </cell>
          <cell r="CG39">
            <v>56</v>
          </cell>
          <cell r="CH39">
            <v>0</v>
          </cell>
          <cell r="CI39">
            <v>6</v>
          </cell>
          <cell r="CJ39">
            <v>0</v>
          </cell>
          <cell r="CK39">
            <v>12</v>
          </cell>
          <cell r="CL39">
            <v>38</v>
          </cell>
          <cell r="CM39">
            <v>0</v>
          </cell>
          <cell r="CN39">
            <v>0</v>
          </cell>
          <cell r="CO39">
            <v>0</v>
          </cell>
          <cell r="CP39">
            <v>0</v>
          </cell>
          <cell r="CQ39">
            <v>0</v>
          </cell>
          <cell r="CR39">
            <v>0</v>
          </cell>
          <cell r="CS39" t="str">
            <v>Jeff Lathrop</v>
          </cell>
          <cell r="CT39" t="str">
            <v>jlathrop@doz.net</v>
          </cell>
          <cell r="CU39" t="str">
            <v>Dauby, O'Connor &amp; Zaleski, LLC</v>
          </cell>
          <cell r="CV39" t="str">
            <v>9311 N. Meridian Street, Suite 100</v>
          </cell>
          <cell r="CW39" t="str">
            <v>Indianapolis</v>
          </cell>
          <cell r="CX39" t="str">
            <v>CJ Lintner</v>
          </cell>
          <cell r="CY39" t="str">
            <v>CJ.Lintner@kcgcompanies.com</v>
          </cell>
          <cell r="CZ39" t="str">
            <v>(317) 502-9239</v>
          </cell>
          <cell r="DA39" t="str">
            <v>(317) 708-0943</v>
          </cell>
          <cell r="DB39" t="str">
            <v>IN</v>
          </cell>
          <cell r="DC39">
            <v>46260</v>
          </cell>
          <cell r="DD39" t="str">
            <v>KCG Prado Place, LP</v>
          </cell>
          <cell r="DE39" t="str">
            <v>Darrel Jack</v>
          </cell>
          <cell r="DF39" t="str">
            <v>djack@stic.net</v>
          </cell>
          <cell r="DG39" t="str">
            <v>Apartment MarketData, LLC</v>
          </cell>
          <cell r="DH39" t="str">
            <v>Michael Thomas</v>
          </cell>
          <cell r="DI39" t="str">
            <v>Mike.Thomas@kcgcompanies.com</v>
          </cell>
          <cell r="DJ39" t="str">
            <v>KCG Design Services, LLC</v>
          </cell>
          <cell r="DK39" t="str">
            <v>Jeff Drennan</v>
          </cell>
          <cell r="DL39" t="str">
            <v>jdrennan@winthrop.com</v>
          </cell>
          <cell r="DM39" t="str">
            <v>Winthrop &amp; Weinstine</v>
          </cell>
          <cell r="DN39" t="str">
            <v>no</v>
          </cell>
          <cell r="DO39">
            <v>0</v>
          </cell>
          <cell r="DQ39">
            <v>0</v>
          </cell>
          <cell r="DR39">
            <v>0</v>
          </cell>
          <cell r="DS39">
            <v>48245001200</v>
          </cell>
          <cell r="DT39" t="str">
            <v>No</v>
          </cell>
          <cell r="DU39">
            <v>10</v>
          </cell>
          <cell r="DV39" t="str">
            <v>yes</v>
          </cell>
          <cell r="DW39" t="str">
            <v>Southeast Texas Food Bank</v>
          </cell>
          <cell r="DX39" t="str">
            <v>RISE Center</v>
          </cell>
          <cell r="DY39">
            <v>0</v>
          </cell>
          <cell r="DZ39">
            <v>0</v>
          </cell>
          <cell r="EA39">
            <v>0</v>
          </cell>
          <cell r="EB39">
            <v>0</v>
          </cell>
          <cell r="EC39" t="str">
            <v>New Construction</v>
          </cell>
          <cell r="ED39">
            <v>0</v>
          </cell>
          <cell r="EE39">
            <v>0</v>
          </cell>
          <cell r="EF39">
            <v>0</v>
          </cell>
          <cell r="EG39">
            <v>0</v>
          </cell>
          <cell r="EH39">
            <v>0</v>
          </cell>
          <cell r="EI39">
            <v>0</v>
          </cell>
          <cell r="EL39">
            <v>0</v>
          </cell>
          <cell r="EM39">
            <v>0</v>
          </cell>
          <cell r="EN39">
            <v>0</v>
          </cell>
          <cell r="EO39">
            <v>0</v>
          </cell>
          <cell r="EP39">
            <v>195.71078727425041</v>
          </cell>
          <cell r="EQ39">
            <v>195.71078727425041</v>
          </cell>
          <cell r="ER39">
            <v>134.3512829005046</v>
          </cell>
          <cell r="ES39" t="str">
            <v>415 S 11th St, Beaumont, TX 77701</v>
          </cell>
          <cell r="ET39" t="str">
            <v>Beaumont</v>
          </cell>
          <cell r="EU39" t="str">
            <v>Jefferson</v>
          </cell>
          <cell r="EV39" t="str">
            <v>Prado Place</v>
          </cell>
          <cell r="EW39">
            <v>77701</v>
          </cell>
          <cell r="EX39" t="str">
            <v>Karla Burck</v>
          </cell>
          <cell r="EY39" t="str">
            <v>Karla.Burck@kcgcompanies.com</v>
          </cell>
          <cell r="EZ39" t="str">
            <v>KCG Development, LLC</v>
          </cell>
          <cell r="FA39" t="str">
            <v>no</v>
          </cell>
          <cell r="FB39" t="str">
            <v>No</v>
          </cell>
          <cell r="FC39">
            <v>51</v>
          </cell>
          <cell r="FD39">
            <v>0</v>
          </cell>
          <cell r="FE39">
            <v>0</v>
          </cell>
          <cell r="FF39">
            <v>0</v>
          </cell>
          <cell r="FH39" t="str">
            <v>Yes</v>
          </cell>
          <cell r="FI39" t="str">
            <v>no</v>
          </cell>
          <cell r="FJ39">
            <v>120</v>
          </cell>
          <cell r="FK39">
            <v>1.3</v>
          </cell>
          <cell r="FL39">
            <v>48867</v>
          </cell>
          <cell r="FM39">
            <v>30.074278</v>
          </cell>
          <cell r="FN39" t="str">
            <v>yes</v>
          </cell>
          <cell r="FO39">
            <v>-94.128944000000004</v>
          </cell>
          <cell r="FP39" t="str">
            <v>yes</v>
          </cell>
          <cell r="FQ39" t="str">
            <v>yes</v>
          </cell>
          <cell r="FR39" t="str">
            <v>No</v>
          </cell>
          <cell r="FS39" t="str">
            <v>No</v>
          </cell>
          <cell r="FT39" t="str">
            <v>yes</v>
          </cell>
          <cell r="FU39">
            <v>0</v>
          </cell>
          <cell r="FV39">
            <v>0</v>
          </cell>
          <cell r="FW39">
            <v>0</v>
          </cell>
          <cell r="FX39">
            <v>0</v>
          </cell>
          <cell r="FY39">
            <v>0</v>
          </cell>
          <cell r="FZ39">
            <v>0</v>
          </cell>
          <cell r="GA39" t="str">
            <v>KCG Prado Place, LP (to be formed)</v>
          </cell>
          <cell r="GB39" t="str">
            <v>KCG Prado Place GP, LLC (to be formed)</v>
          </cell>
          <cell r="GC39" t="str">
            <v>KCG Holdings, LLC</v>
          </cell>
          <cell r="GD39" t="str">
            <v>KCG Companies, LLC</v>
          </cell>
          <cell r="GE39" t="str">
            <v>RJP Real Estate Holdings, LLC</v>
          </cell>
          <cell r="GF39" t="str">
            <v>Limited Partnership</v>
          </cell>
          <cell r="GG39" t="str">
            <v>Limited Liability Company</v>
          </cell>
          <cell r="GH39" t="str">
            <v>Limited Liability Company</v>
          </cell>
          <cell r="GI39" t="str">
            <v>Limited Liability Company</v>
          </cell>
          <cell r="GJ39" t="str">
            <v>Corporation</v>
          </cell>
          <cell r="GK39">
            <v>0</v>
          </cell>
          <cell r="GL39">
            <v>0</v>
          </cell>
          <cell r="GN39">
            <v>31.5</v>
          </cell>
          <cell r="GO39" t="str">
            <v>3q</v>
          </cell>
          <cell r="GP39">
            <v>1</v>
          </cell>
          <cell r="GQ39">
            <v>5</v>
          </cell>
          <cell r="GR39">
            <v>0</v>
          </cell>
          <cell r="GS39">
            <v>0</v>
          </cell>
          <cell r="GT39" t="str">
            <v>Urban</v>
          </cell>
          <cell r="GU39">
            <v>0</v>
          </cell>
          <cell r="GV39">
            <v>6</v>
          </cell>
          <cell r="GW39">
            <v>9</v>
          </cell>
          <cell r="GX39">
            <v>2</v>
          </cell>
          <cell r="GY39">
            <v>0</v>
          </cell>
          <cell r="GZ39">
            <v>15</v>
          </cell>
          <cell r="HA39">
            <v>11</v>
          </cell>
          <cell r="HB39">
            <v>11</v>
          </cell>
          <cell r="HC39">
            <v>0</v>
          </cell>
          <cell r="HD39">
            <v>5</v>
          </cell>
          <cell r="HE39">
            <v>3</v>
          </cell>
          <cell r="HF39">
            <v>4</v>
          </cell>
          <cell r="HG39">
            <v>0</v>
          </cell>
          <cell r="HH39">
            <v>10</v>
          </cell>
          <cell r="HI39">
            <v>26</v>
          </cell>
          <cell r="HJ39">
            <v>12</v>
          </cell>
          <cell r="HK39">
            <v>6</v>
          </cell>
          <cell r="HL39">
            <v>2</v>
          </cell>
          <cell r="HM39">
            <v>4</v>
          </cell>
          <cell r="HN39">
            <v>0</v>
          </cell>
          <cell r="HO39">
            <v>1</v>
          </cell>
          <cell r="HP39">
            <v>0</v>
          </cell>
          <cell r="HQ39">
            <v>0</v>
          </cell>
          <cell r="HR39">
            <v>17</v>
          </cell>
          <cell r="HS39">
            <v>0</v>
          </cell>
          <cell r="HT39" t="str">
            <v>no</v>
          </cell>
          <cell r="HU39" t="str">
            <v>no</v>
          </cell>
          <cell r="HV39" t="str">
            <v>no</v>
          </cell>
          <cell r="HW39" t="str">
            <v>yes</v>
          </cell>
          <cell r="HX39" t="str">
            <v>yes</v>
          </cell>
          <cell r="HY39" t="str">
            <v>no</v>
          </cell>
          <cell r="HZ39">
            <v>0</v>
          </cell>
          <cell r="IA39">
            <v>0</v>
          </cell>
          <cell r="IB39">
            <v>0</v>
          </cell>
          <cell r="IC39" t="str">
            <v>Blair Holden</v>
          </cell>
          <cell r="ID39" t="str">
            <v>bholden@walkerdunlop.com</v>
          </cell>
          <cell r="IE39" t="str">
            <v>Alliant Capital</v>
          </cell>
          <cell r="IF39" t="str">
            <v>General</v>
          </cell>
          <cell r="IG39">
            <v>0</v>
          </cell>
          <cell r="IH39">
            <v>49</v>
          </cell>
          <cell r="II39">
            <v>56</v>
          </cell>
          <cell r="IJ39">
            <v>51329</v>
          </cell>
          <cell r="IK39">
            <v>127</v>
          </cell>
          <cell r="IL39">
            <v>56</v>
          </cell>
          <cell r="IM39" t="str">
            <v>no</v>
          </cell>
          <cell r="IN39" t="str">
            <v>no</v>
          </cell>
          <cell r="IO39" t="str">
            <v>yes</v>
          </cell>
          <cell r="IP39">
            <v>0</v>
          </cell>
          <cell r="IQ39">
            <v>0</v>
          </cell>
          <cell r="IR39">
            <v>0</v>
          </cell>
          <cell r="IS39" t="str">
            <v>no</v>
          </cell>
        </row>
        <row r="40">
          <cell r="A40">
            <v>24091</v>
          </cell>
          <cell r="B40" t="str">
            <v>2024-03-01 14:29:22</v>
          </cell>
          <cell r="C40" t="str">
            <v>Q:/http-files/mf/2024-HTC/mf24091/24091 Claudette Lofts Application - FINAL.xlsx</v>
          </cell>
          <cell r="D40" t="str">
            <v>no</v>
          </cell>
          <cell r="E40" t="str">
            <v>yes</v>
          </cell>
          <cell r="F40" t="str">
            <v>yes</v>
          </cell>
          <cell r="G40" t="str">
            <v>no</v>
          </cell>
          <cell r="H40" t="str">
            <v>josedos.tx@gmail.com</v>
          </cell>
          <cell r="I40" t="str">
            <v>Jose Gonzalez</v>
          </cell>
          <cell r="J40">
            <v>0</v>
          </cell>
          <cell r="K40">
            <v>2102648017</v>
          </cell>
          <cell r="L40" t="str">
            <v>yes</v>
          </cell>
          <cell r="M40" t="str">
            <v>no</v>
          </cell>
          <cell r="N40" t="str">
            <v>yes</v>
          </cell>
          <cell r="O40">
            <v>8</v>
          </cell>
          <cell r="P40">
            <v>22</v>
          </cell>
          <cell r="Q40">
            <v>70</v>
          </cell>
          <cell r="R40">
            <v>0</v>
          </cell>
          <cell r="S40">
            <v>0</v>
          </cell>
          <cell r="T40">
            <v>0</v>
          </cell>
          <cell r="U40">
            <v>0</v>
          </cell>
          <cell r="V40" t="str">
            <v>Mark Gross</v>
          </cell>
          <cell r="W40" t="str">
            <v>Megan Amitrano</v>
          </cell>
          <cell r="X40" t="str">
            <v>markg@conceptbuilders.com</v>
          </cell>
          <cell r="Y40" t="str">
            <v>megan.amitrano@wginc.com</v>
          </cell>
          <cell r="Z40" t="str">
            <v>Concept Builders</v>
          </cell>
          <cell r="AA40" t="str">
            <v>WGI</v>
          </cell>
          <cell r="AB40">
            <v>0</v>
          </cell>
          <cell r="AC40">
            <v>0</v>
          </cell>
          <cell r="AD40">
            <v>0</v>
          </cell>
          <cell r="AE40">
            <v>0</v>
          </cell>
          <cell r="AF40">
            <v>0</v>
          </cell>
          <cell r="AG40">
            <v>0</v>
          </cell>
          <cell r="AH40" t="str">
            <v>Mark Gross</v>
          </cell>
          <cell r="AI40" t="str">
            <v>markg@conceptbuilders.com</v>
          </cell>
          <cell r="AJ40" t="str">
            <v>Concept Builders</v>
          </cell>
          <cell r="AK40">
            <v>0</v>
          </cell>
          <cell r="AL40">
            <v>0</v>
          </cell>
          <cell r="AM40">
            <v>0</v>
          </cell>
          <cell r="AN40">
            <v>0</v>
          </cell>
          <cell r="AO40">
            <v>0</v>
          </cell>
          <cell r="AP40">
            <v>0</v>
          </cell>
          <cell r="AQ40" t="str">
            <v>yes</v>
          </cell>
          <cell r="AR40" t="str">
            <v>no</v>
          </cell>
          <cell r="AS40" t="str">
            <v>no</v>
          </cell>
          <cell r="AT40">
            <v>2000000</v>
          </cell>
          <cell r="AU40">
            <v>0</v>
          </cell>
          <cell r="AV40">
            <v>0</v>
          </cell>
          <cell r="AW40" t="str">
            <v>Choose a Dropdown</v>
          </cell>
          <cell r="AX40" t="str">
            <v>HOME-ARP Nonprofit Operating Cost and/or Capacity Building Assistance</v>
          </cell>
          <cell r="AY40">
            <v>0</v>
          </cell>
          <cell r="AZ40">
            <v>0</v>
          </cell>
          <cell r="BA40">
            <v>0</v>
          </cell>
          <cell r="BB40">
            <v>0</v>
          </cell>
          <cell r="BC40">
            <v>0</v>
          </cell>
          <cell r="BD40">
            <v>0</v>
          </cell>
          <cell r="BE40">
            <v>0</v>
          </cell>
          <cell r="BF40">
            <v>0</v>
          </cell>
          <cell r="BG40" t="str">
            <v>Rebecca Arthur</v>
          </cell>
          <cell r="BH40" t="str">
            <v>rebecca.arthur@novoco.com</v>
          </cell>
          <cell r="BI40" t="str">
            <v>Novogradac Consulting</v>
          </cell>
          <cell r="BJ40">
            <v>0</v>
          </cell>
          <cell r="BK40" t="str">
            <v>Choose a Dropdown</v>
          </cell>
          <cell r="BL40">
            <v>0</v>
          </cell>
          <cell r="BM40">
            <v>0</v>
          </cell>
          <cell r="BN40">
            <v>0</v>
          </cell>
          <cell r="BO40">
            <v>0</v>
          </cell>
          <cell r="BP40">
            <v>0</v>
          </cell>
          <cell r="BQ40">
            <v>0</v>
          </cell>
          <cell r="BR40">
            <v>0</v>
          </cell>
          <cell r="BS40">
            <v>0</v>
          </cell>
          <cell r="BT40">
            <v>0</v>
          </cell>
          <cell r="BU40">
            <v>0</v>
          </cell>
          <cell r="BV40">
            <v>0</v>
          </cell>
          <cell r="BW40" t="str">
            <v>If applicable</v>
          </cell>
          <cell r="BX40" t="str">
            <v>No</v>
          </cell>
          <cell r="BY40" t="str">
            <v>no</v>
          </cell>
          <cell r="BZ40">
            <v>0</v>
          </cell>
          <cell r="CA40" t="str">
            <v>David Starr</v>
          </cell>
          <cell r="CB40">
            <v>0</v>
          </cell>
          <cell r="CC40" t="str">
            <v>American Agape Foundation, Inc</v>
          </cell>
          <cell r="CD40">
            <v>0</v>
          </cell>
          <cell r="CE40">
            <v>0</v>
          </cell>
          <cell r="CF40">
            <v>0</v>
          </cell>
          <cell r="CG40">
            <v>100</v>
          </cell>
          <cell r="CH40">
            <v>0</v>
          </cell>
          <cell r="CI40">
            <v>14</v>
          </cell>
          <cell r="CJ40">
            <v>0</v>
          </cell>
          <cell r="CK40">
            <v>41</v>
          </cell>
          <cell r="CL40">
            <v>34</v>
          </cell>
          <cell r="CM40">
            <v>0</v>
          </cell>
          <cell r="CN40">
            <v>11</v>
          </cell>
          <cell r="CO40">
            <v>0</v>
          </cell>
          <cell r="CP40">
            <v>0</v>
          </cell>
          <cell r="CQ40">
            <v>0</v>
          </cell>
          <cell r="CR40">
            <v>0</v>
          </cell>
          <cell r="CS40" t="str">
            <v>Tom Katopody</v>
          </cell>
          <cell r="CT40" t="str">
            <v>tkatopody@katopodyllc.com</v>
          </cell>
          <cell r="CU40" t="str">
            <v>Katopody LLC</v>
          </cell>
          <cell r="CV40" t="str">
            <v>746 Culebra Road</v>
          </cell>
          <cell r="CW40" t="str">
            <v>San Antonio</v>
          </cell>
          <cell r="CX40" t="str">
            <v>Jennifer Gonzalez</v>
          </cell>
          <cell r="CY40" t="str">
            <v>jenniferg@pcdtx.com</v>
          </cell>
          <cell r="CZ40">
            <v>0</v>
          </cell>
          <cell r="DA40">
            <v>2103791686</v>
          </cell>
          <cell r="DB40" t="str">
            <v>TX</v>
          </cell>
          <cell r="DC40">
            <v>78201</v>
          </cell>
          <cell r="DD40" t="str">
            <v>Claudette Lofts, LP</v>
          </cell>
          <cell r="DE40" t="str">
            <v>Rebecca Arthur</v>
          </cell>
          <cell r="DF40" t="str">
            <v>rebecca.arthur@novoco.com</v>
          </cell>
          <cell r="DG40" t="str">
            <v>Novogradac Consulting</v>
          </cell>
          <cell r="DH40" t="str">
            <v>Alejandra Romero</v>
          </cell>
          <cell r="DI40" t="str">
            <v>alejandra@gnbarch,com</v>
          </cell>
          <cell r="DJ40" t="str">
            <v>Gonzalez Newell Bender</v>
          </cell>
          <cell r="DK40" t="str">
            <v>Jonathan Starr</v>
          </cell>
          <cell r="DL40" t="str">
            <v>jstarr@rpsalaw</v>
          </cell>
          <cell r="DM40" t="str">
            <v>Rosenstein Pauerstein Sandoloski</v>
          </cell>
          <cell r="DN40" t="str">
            <v>yes</v>
          </cell>
          <cell r="DO40">
            <v>0</v>
          </cell>
          <cell r="DP40">
            <v>0</v>
          </cell>
          <cell r="DQ40">
            <v>0</v>
          </cell>
          <cell r="DR40">
            <v>0</v>
          </cell>
          <cell r="DS40">
            <v>48029190100</v>
          </cell>
          <cell r="DT40" t="str">
            <v>No</v>
          </cell>
          <cell r="DU40">
            <v>11</v>
          </cell>
          <cell r="DV40" t="str">
            <v>yes</v>
          </cell>
          <cell r="DW40" t="str">
            <v>Eagles Flight Advocacy &amp; Outreach</v>
          </cell>
          <cell r="DX40" t="str">
            <v>A Brighter Day</v>
          </cell>
          <cell r="DY40" t="str">
            <v>Life Change Church</v>
          </cell>
          <cell r="DZ40">
            <v>0</v>
          </cell>
          <cell r="EA40">
            <v>0</v>
          </cell>
          <cell r="EB40">
            <v>0</v>
          </cell>
          <cell r="EC40" t="str">
            <v>New Construction</v>
          </cell>
          <cell r="ED40">
            <v>0</v>
          </cell>
          <cell r="EE40" t="str">
            <v>1305 Dusky Thrush Tr</v>
          </cell>
          <cell r="EF40" t="str">
            <v>Austin</v>
          </cell>
          <cell r="EG40" t="str">
            <v>Robbye Meyer</v>
          </cell>
          <cell r="EH40" t="str">
            <v>robbye@arxadvantage.net</v>
          </cell>
          <cell r="EI40" t="str">
            <v>robbye@</v>
          </cell>
          <cell r="EJ40" t="str">
            <v>Robbye Meyer</v>
          </cell>
          <cell r="EK40" t="str">
            <v>Arx Advantage</v>
          </cell>
          <cell r="EL40">
            <v>0</v>
          </cell>
          <cell r="EM40">
            <v>5129632555</v>
          </cell>
          <cell r="EN40" t="str">
            <v>TX</v>
          </cell>
          <cell r="EO40">
            <v>78746</v>
          </cell>
          <cell r="EP40">
            <v>194.2062606274549</v>
          </cell>
          <cell r="EQ40">
            <v>194.2062606274549</v>
          </cell>
          <cell r="ER40">
            <v>136.00185203599659</v>
          </cell>
          <cell r="ES40" t="str">
            <v>511 Fredericksburg Road</v>
          </cell>
          <cell r="ET40" t="str">
            <v>San Antonio</v>
          </cell>
          <cell r="EU40" t="str">
            <v>Bexar</v>
          </cell>
          <cell r="EV40" t="str">
            <v>Claudette Lofts</v>
          </cell>
          <cell r="EW40">
            <v>78201</v>
          </cell>
          <cell r="EX40" t="str">
            <v>Jennifer Gonzalez</v>
          </cell>
          <cell r="EY40" t="str">
            <v>jenniferg@pcdtx.com</v>
          </cell>
          <cell r="EZ40" t="str">
            <v>Claudette Lofts Developer, LLC</v>
          </cell>
          <cell r="FA40" t="str">
            <v>no</v>
          </cell>
          <cell r="FB40" t="str">
            <v>No</v>
          </cell>
          <cell r="FC40">
            <v>53</v>
          </cell>
          <cell r="FD40">
            <v>0</v>
          </cell>
          <cell r="FE40" t="str">
            <v>Megan Amitrano</v>
          </cell>
          <cell r="FF40" t="str">
            <v>megan.amitrano@wginc.com</v>
          </cell>
          <cell r="FG40" t="str">
            <v>WGI</v>
          </cell>
          <cell r="FH40" t="str">
            <v>Yes</v>
          </cell>
          <cell r="FI40" t="str">
            <v>no</v>
          </cell>
          <cell r="FJ40">
            <v>115</v>
          </cell>
          <cell r="FK40">
            <v>1.3</v>
          </cell>
          <cell r="FL40">
            <v>40653</v>
          </cell>
          <cell r="FM40">
            <v>29.429632000000002</v>
          </cell>
          <cell r="FN40" t="str">
            <v>yes</v>
          </cell>
          <cell r="FO40">
            <v>-98.505483999999996</v>
          </cell>
          <cell r="FP40" t="str">
            <v>yes</v>
          </cell>
          <cell r="FQ40" t="str">
            <v>no</v>
          </cell>
          <cell r="FR40" t="str">
            <v>Yes</v>
          </cell>
          <cell r="FS40" t="str">
            <v>No</v>
          </cell>
          <cell r="FT40" t="str">
            <v>yes</v>
          </cell>
          <cell r="FU40">
            <v>0</v>
          </cell>
          <cell r="FV40">
            <v>0</v>
          </cell>
          <cell r="FW40">
            <v>0</v>
          </cell>
          <cell r="FX40">
            <v>0</v>
          </cell>
          <cell r="FY40">
            <v>0</v>
          </cell>
          <cell r="FZ40">
            <v>0</v>
          </cell>
          <cell r="GA40" t="str">
            <v>Claudette Lofts, LP</v>
          </cell>
          <cell r="GB40" t="str">
            <v>Agape Claudette, Inc.</v>
          </cell>
          <cell r="GC40" t="str">
            <v>American Agape Foundation, Inc</v>
          </cell>
          <cell r="GD40" t="str">
            <v>Claudette Lofts SLP, LLC</v>
          </cell>
          <cell r="GE40" t="str">
            <v>Clermont Claudette, LLC</v>
          </cell>
          <cell r="GF40" t="str">
            <v>Limited Partnership</v>
          </cell>
          <cell r="GG40" t="str">
            <v>Non-Profit</v>
          </cell>
          <cell r="GH40" t="str">
            <v>Non-Profit</v>
          </cell>
          <cell r="GI40" t="str">
            <v>Special Limited Partner</v>
          </cell>
          <cell r="GJ40" t="str">
            <v>Limited Liability Company</v>
          </cell>
          <cell r="GK40">
            <v>0</v>
          </cell>
          <cell r="GL40">
            <v>0</v>
          </cell>
          <cell r="GM40">
            <v>0</v>
          </cell>
          <cell r="GN40">
            <v>23.6</v>
          </cell>
          <cell r="GO40" t="str">
            <v>4q</v>
          </cell>
          <cell r="GP40">
            <v>1</v>
          </cell>
          <cell r="GQ40">
            <v>9</v>
          </cell>
          <cell r="GR40">
            <v>0</v>
          </cell>
          <cell r="GS40">
            <v>0</v>
          </cell>
          <cell r="GT40" t="str">
            <v>Urban</v>
          </cell>
          <cell r="GU40">
            <v>0</v>
          </cell>
          <cell r="GV40">
            <v>6</v>
          </cell>
          <cell r="GW40">
            <v>9</v>
          </cell>
          <cell r="GX40">
            <v>2</v>
          </cell>
          <cell r="GY40">
            <v>2</v>
          </cell>
          <cell r="GZ40">
            <v>15</v>
          </cell>
          <cell r="HA40">
            <v>11</v>
          </cell>
          <cell r="HB40">
            <v>11</v>
          </cell>
          <cell r="HC40">
            <v>0</v>
          </cell>
          <cell r="HD40">
            <v>4</v>
          </cell>
          <cell r="HE40">
            <v>3</v>
          </cell>
          <cell r="HF40">
            <v>4</v>
          </cell>
          <cell r="HG40">
            <v>1</v>
          </cell>
          <cell r="HH40">
            <v>10</v>
          </cell>
          <cell r="HI40">
            <v>26</v>
          </cell>
          <cell r="HJ40">
            <v>12</v>
          </cell>
          <cell r="HK40">
            <v>6</v>
          </cell>
          <cell r="HL40">
            <v>3</v>
          </cell>
          <cell r="HM40">
            <v>4</v>
          </cell>
          <cell r="HN40">
            <v>0</v>
          </cell>
          <cell r="HO40">
            <v>1</v>
          </cell>
          <cell r="HP40">
            <v>1</v>
          </cell>
          <cell r="HQ40">
            <v>0</v>
          </cell>
          <cell r="HR40">
            <v>19</v>
          </cell>
          <cell r="HS40">
            <v>0</v>
          </cell>
          <cell r="HT40" t="str">
            <v>no</v>
          </cell>
          <cell r="HU40" t="str">
            <v>no</v>
          </cell>
          <cell r="HV40" t="str">
            <v>no</v>
          </cell>
          <cell r="HW40" t="str">
            <v>yes</v>
          </cell>
          <cell r="HX40" t="str">
            <v>yes</v>
          </cell>
          <cell r="HY40" t="str">
            <v>yes</v>
          </cell>
          <cell r="HZ40">
            <v>0</v>
          </cell>
          <cell r="IA40">
            <v>0</v>
          </cell>
          <cell r="IB40">
            <v>0</v>
          </cell>
          <cell r="IC40">
            <v>0</v>
          </cell>
          <cell r="ID40">
            <v>0</v>
          </cell>
          <cell r="IE40">
            <v>0</v>
          </cell>
          <cell r="IF40" t="str">
            <v>General</v>
          </cell>
          <cell r="IG40" t="str">
            <v>X</v>
          </cell>
          <cell r="IH40">
            <v>48</v>
          </cell>
          <cell r="II40">
            <v>100</v>
          </cell>
          <cell r="IJ40">
            <v>80452</v>
          </cell>
          <cell r="IK40">
            <v>131</v>
          </cell>
          <cell r="IL40">
            <v>100</v>
          </cell>
          <cell r="IM40" t="str">
            <v>no</v>
          </cell>
          <cell r="IN40" t="str">
            <v>no</v>
          </cell>
          <cell r="IO40" t="str">
            <v>no</v>
          </cell>
          <cell r="IP40">
            <v>0</v>
          </cell>
          <cell r="IQ40">
            <v>0</v>
          </cell>
          <cell r="IR40">
            <v>0</v>
          </cell>
          <cell r="IS40" t="str">
            <v>no</v>
          </cell>
        </row>
        <row r="41">
          <cell r="A41">
            <v>24094</v>
          </cell>
          <cell r="B41" t="str">
            <v>2024-03-01 12:32:45</v>
          </cell>
          <cell r="C41" t="str">
            <v>Q:/http-files/mf/2024-HTC/mf24094/REVISED 24094 Freedom's Path II Application FINAL.xlsx</v>
          </cell>
          <cell r="D41" t="str">
            <v>no</v>
          </cell>
          <cell r="E41" t="str">
            <v>yes</v>
          </cell>
          <cell r="F41" t="str">
            <v>yes</v>
          </cell>
          <cell r="G41" t="str">
            <v>no</v>
          </cell>
          <cell r="H41" t="str">
            <v>pmmurchisongmail.com</v>
          </cell>
          <cell r="I41" t="str">
            <v>Patricia Murchison</v>
          </cell>
          <cell r="J41">
            <v>0</v>
          </cell>
          <cell r="K41">
            <v>7138987557</v>
          </cell>
          <cell r="L41" t="str">
            <v>yes</v>
          </cell>
          <cell r="M41" t="str">
            <v>yes</v>
          </cell>
          <cell r="N41" t="str">
            <v>yes</v>
          </cell>
          <cell r="O41">
            <v>0</v>
          </cell>
          <cell r="P41">
            <v>46</v>
          </cell>
          <cell r="Q41">
            <v>6</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0</v>
          </cell>
          <cell r="AQ41" t="str">
            <v>yes</v>
          </cell>
          <cell r="AR41" t="str">
            <v>no</v>
          </cell>
          <cell r="AS41" t="str">
            <v>no</v>
          </cell>
          <cell r="AT41">
            <v>900000</v>
          </cell>
          <cell r="AU41">
            <v>0</v>
          </cell>
          <cell r="AV41">
            <v>0</v>
          </cell>
          <cell r="AW41" t="str">
            <v>Choose a Dropdown</v>
          </cell>
          <cell r="AX41" t="str">
            <v>HOME-ARP Nonprofit Operating Cost and/or Capacity Building Assistance</v>
          </cell>
          <cell r="AY41">
            <v>0</v>
          </cell>
          <cell r="AZ41">
            <v>0</v>
          </cell>
          <cell r="BA41">
            <v>0</v>
          </cell>
          <cell r="BB41">
            <v>0</v>
          </cell>
          <cell r="BC41">
            <v>0</v>
          </cell>
          <cell r="BD41">
            <v>0</v>
          </cell>
          <cell r="BE41">
            <v>0</v>
          </cell>
          <cell r="BF41">
            <v>0</v>
          </cell>
          <cell r="BG41" t="str">
            <v>Darrell Jack</v>
          </cell>
          <cell r="BH41" t="str">
            <v>djack@stic.net</v>
          </cell>
          <cell r="BI41" t="str">
            <v>Apartment Market Data</v>
          </cell>
          <cell r="BJ41">
            <v>0</v>
          </cell>
          <cell r="BK41" t="str">
            <v>Choose a Dropdown</v>
          </cell>
          <cell r="BL41">
            <v>0</v>
          </cell>
          <cell r="BM41">
            <v>0</v>
          </cell>
          <cell r="BN41">
            <v>0</v>
          </cell>
          <cell r="BO41">
            <v>0</v>
          </cell>
          <cell r="BP41">
            <v>0</v>
          </cell>
          <cell r="BQ41">
            <v>0</v>
          </cell>
          <cell r="BR41">
            <v>0</v>
          </cell>
          <cell r="BS41">
            <v>0</v>
          </cell>
          <cell r="BT41">
            <v>0</v>
          </cell>
          <cell r="BU41">
            <v>0</v>
          </cell>
          <cell r="BV41">
            <v>0</v>
          </cell>
          <cell r="BW41" t="str">
            <v>If applicable</v>
          </cell>
          <cell r="BX41" t="str">
            <v>No</v>
          </cell>
          <cell r="BY41" t="str">
            <v>no</v>
          </cell>
          <cell r="BZ41">
            <v>0</v>
          </cell>
          <cell r="CA41" t="str">
            <v>Craig Taylor</v>
          </cell>
          <cell r="CB41" t="str">
            <v>ctaylor@sfveterans.org</v>
          </cell>
          <cell r="CC41" t="str">
            <v>Solutions for Veterans, Inc</v>
          </cell>
          <cell r="CD41">
            <v>0</v>
          </cell>
          <cell r="CE41">
            <v>0</v>
          </cell>
          <cell r="CF41">
            <v>0</v>
          </cell>
          <cell r="CG41">
            <v>46</v>
          </cell>
          <cell r="CH41">
            <v>0</v>
          </cell>
          <cell r="CI41">
            <v>18</v>
          </cell>
          <cell r="CJ41">
            <v>0</v>
          </cell>
          <cell r="CK41">
            <v>14</v>
          </cell>
          <cell r="CL41">
            <v>14</v>
          </cell>
          <cell r="CM41">
            <v>0</v>
          </cell>
          <cell r="CN41">
            <v>0</v>
          </cell>
          <cell r="CO41">
            <v>0</v>
          </cell>
          <cell r="CP41">
            <v>6</v>
          </cell>
          <cell r="CQ41">
            <v>6</v>
          </cell>
          <cell r="CR41">
            <v>0</v>
          </cell>
          <cell r="CS41" t="str">
            <v>Greg Logan</v>
          </cell>
          <cell r="CT41" t="str">
            <v>greg@marshalljones.com</v>
          </cell>
          <cell r="CU41" t="str">
            <v>Marshall Jones</v>
          </cell>
          <cell r="CV41" t="str">
            <v>235 Ponce de Leon Place, Suite M313</v>
          </cell>
          <cell r="CW41" t="str">
            <v>Decatur</v>
          </cell>
          <cell r="CX41" t="str">
            <v>Craig Taylor</v>
          </cell>
          <cell r="CY41" t="str">
            <v>ctaylor@sfveterans.org</v>
          </cell>
          <cell r="CZ41">
            <v>0</v>
          </cell>
          <cell r="DA41">
            <v>6782320015</v>
          </cell>
          <cell r="DB41" t="str">
            <v>GA</v>
          </cell>
          <cell r="DC41">
            <v>30030</v>
          </cell>
          <cell r="DD41" t="str">
            <v>Freedom's Path Kerville II Limited Partnership</v>
          </cell>
          <cell r="DE41">
            <v>0</v>
          </cell>
          <cell r="DF41">
            <v>0</v>
          </cell>
          <cell r="DG41">
            <v>0</v>
          </cell>
          <cell r="DH41" t="str">
            <v>Steve Zoerner</v>
          </cell>
          <cell r="DI41" t="str">
            <v>steve.zoerner@katusdesign.com</v>
          </cell>
          <cell r="DJ41" t="str">
            <v>Katus Design Group</v>
          </cell>
          <cell r="DK41" t="str">
            <v>David Leon</v>
          </cell>
          <cell r="DL41" t="str">
            <v>david.leon@nelsonmullins.com</v>
          </cell>
          <cell r="DM41" t="str">
            <v>Nelson Mullins Broad Casell</v>
          </cell>
          <cell r="DN41" t="str">
            <v>no</v>
          </cell>
          <cell r="DO41">
            <v>0</v>
          </cell>
          <cell r="DP41">
            <v>0</v>
          </cell>
          <cell r="DQ41">
            <v>0</v>
          </cell>
          <cell r="DR41">
            <v>0</v>
          </cell>
          <cell r="DS41">
            <v>48265960102</v>
          </cell>
          <cell r="DT41" t="str">
            <v>no</v>
          </cell>
          <cell r="DU41">
            <v>11</v>
          </cell>
          <cell r="DV41" t="str">
            <v>yes</v>
          </cell>
          <cell r="DW41" t="str">
            <v>American Legion Post 157</v>
          </cell>
          <cell r="DX41" t="str">
            <v>CPL. JACOB C. LEICHT MEMORIAL AMVETS POST 1000</v>
          </cell>
          <cell r="DY41" t="str">
            <v>Riverside Nature Center Association</v>
          </cell>
          <cell r="DZ41" t="str">
            <v>Together With Hill Country Veterans</v>
          </cell>
          <cell r="EA41">
            <v>0</v>
          </cell>
          <cell r="EB41">
            <v>0</v>
          </cell>
          <cell r="EC41" t="str">
            <v>New Construction</v>
          </cell>
          <cell r="ED41">
            <v>0</v>
          </cell>
          <cell r="EE41" t="str">
            <v>1305 Dusky Thrush Trail</v>
          </cell>
          <cell r="EF41" t="str">
            <v>Austin</v>
          </cell>
          <cell r="EG41" t="str">
            <v>Robbye Meyer</v>
          </cell>
          <cell r="EH41" t="str">
            <v>robbye@arxadvantage.net</v>
          </cell>
          <cell r="EI41" t="str">
            <v>robbye@arxadvantage.net</v>
          </cell>
          <cell r="EJ41" t="str">
            <v>Robbye Meyer</v>
          </cell>
          <cell r="EK41" t="str">
            <v>Arx Advantage LLC</v>
          </cell>
          <cell r="EL41">
            <v>0</v>
          </cell>
          <cell r="EM41">
            <v>5129632555</v>
          </cell>
          <cell r="EN41" t="str">
            <v>TX</v>
          </cell>
          <cell r="EO41">
            <v>78746</v>
          </cell>
          <cell r="EP41">
            <v>187.46381007527501</v>
          </cell>
          <cell r="EQ41">
            <v>187.46381007527501</v>
          </cell>
          <cell r="ER41">
            <v>143.91526732291061</v>
          </cell>
          <cell r="ES41" t="str">
            <v>Approx 3602 Memorial Blvd</v>
          </cell>
          <cell r="ET41" t="str">
            <v>Kerrville</v>
          </cell>
          <cell r="EU41" t="str">
            <v>Kerr</v>
          </cell>
          <cell r="EV41" t="str">
            <v>Freedom's Path Kerrville II</v>
          </cell>
          <cell r="EW41">
            <v>78028</v>
          </cell>
          <cell r="EX41" t="str">
            <v>Craig Taylor</v>
          </cell>
          <cell r="EY41" t="str">
            <v>ctaylor@sfveterans.org</v>
          </cell>
          <cell r="EZ41" t="str">
            <v>Freedom's Path Kerrville Developer, LLC</v>
          </cell>
          <cell r="FA41" t="str">
            <v>no</v>
          </cell>
          <cell r="FB41" t="str">
            <v>no</v>
          </cell>
          <cell r="FC41">
            <v>52</v>
          </cell>
          <cell r="FD41">
            <v>0</v>
          </cell>
          <cell r="FE41" t="str">
            <v>Craig Carney</v>
          </cell>
          <cell r="FF41" t="str">
            <v>craig@eng-firm.com</v>
          </cell>
          <cell r="FG41" t="str">
            <v>Carney and Assc</v>
          </cell>
          <cell r="FH41" t="str">
            <v>Yes</v>
          </cell>
          <cell r="FI41" t="str">
            <v>no</v>
          </cell>
          <cell r="FJ41">
            <v>85</v>
          </cell>
          <cell r="FK41">
            <v>1.3</v>
          </cell>
          <cell r="FL41">
            <v>48531</v>
          </cell>
          <cell r="FM41">
            <v>30.014424000000002</v>
          </cell>
          <cell r="FN41" t="str">
            <v>yes</v>
          </cell>
          <cell r="FO41">
            <v>-99.112933999999996</v>
          </cell>
          <cell r="FP41" t="str">
            <v>yes</v>
          </cell>
          <cell r="FQ41" t="str">
            <v>no</v>
          </cell>
          <cell r="FR41" t="str">
            <v>no</v>
          </cell>
          <cell r="FS41" t="str">
            <v>no</v>
          </cell>
          <cell r="FT41" t="str">
            <v>yes</v>
          </cell>
          <cell r="FU41">
            <v>0</v>
          </cell>
          <cell r="FV41">
            <v>0</v>
          </cell>
          <cell r="FW41">
            <v>0</v>
          </cell>
          <cell r="FX41" t="str">
            <v>X</v>
          </cell>
          <cell r="FY41">
            <v>0</v>
          </cell>
          <cell r="FZ41">
            <v>0</v>
          </cell>
          <cell r="GA41" t="str">
            <v>Freedom's Path Kerrville II Limited Partnership</v>
          </cell>
          <cell r="GB41" t="str">
            <v>Freedom's Path Kerrville II Partners, LLC</v>
          </cell>
          <cell r="GC41" t="str">
            <v>Texas Freedom's Path, Inc.</v>
          </cell>
          <cell r="GD41" t="str">
            <v>Wellington Kerrville VA, LLC</v>
          </cell>
          <cell r="GE41" t="str">
            <v>Munger Development, LLC</v>
          </cell>
          <cell r="GF41" t="str">
            <v>Limited Partnership</v>
          </cell>
          <cell r="GG41" t="str">
            <v>Limited Liability Company</v>
          </cell>
          <cell r="GH41" t="str">
            <v>Non-Profit</v>
          </cell>
          <cell r="GI41" t="str">
            <v>Limited Liability Company</v>
          </cell>
          <cell r="GJ41" t="str">
            <v>Limited Liability Company</v>
          </cell>
          <cell r="GK41">
            <v>0</v>
          </cell>
          <cell r="GL41">
            <v>0</v>
          </cell>
          <cell r="GM41">
            <v>0</v>
          </cell>
          <cell r="GN41">
            <v>11.4</v>
          </cell>
          <cell r="GO41" t="str">
            <v>3q</v>
          </cell>
          <cell r="GP41">
            <v>1</v>
          </cell>
          <cell r="GQ41">
            <v>9</v>
          </cell>
          <cell r="GR41">
            <v>0</v>
          </cell>
          <cell r="GS41">
            <v>0</v>
          </cell>
          <cell r="GT41" t="str">
            <v>Rural</v>
          </cell>
          <cell r="GU41">
            <v>0</v>
          </cell>
          <cell r="GV41">
            <v>6</v>
          </cell>
          <cell r="GW41">
            <v>9</v>
          </cell>
          <cell r="GX41">
            <v>2</v>
          </cell>
          <cell r="GY41">
            <v>0</v>
          </cell>
          <cell r="GZ41">
            <v>16</v>
          </cell>
          <cell r="HA41">
            <v>13</v>
          </cell>
          <cell r="HB41">
            <v>11</v>
          </cell>
          <cell r="HC41">
            <v>7</v>
          </cell>
          <cell r="HD41">
            <v>5</v>
          </cell>
          <cell r="HE41">
            <v>4</v>
          </cell>
          <cell r="HF41">
            <v>4</v>
          </cell>
          <cell r="HG41">
            <v>1</v>
          </cell>
          <cell r="HH41">
            <v>10</v>
          </cell>
          <cell r="HI41">
            <v>26</v>
          </cell>
          <cell r="HJ41">
            <v>12</v>
          </cell>
          <cell r="HK41">
            <v>6</v>
          </cell>
          <cell r="HL41">
            <v>3</v>
          </cell>
          <cell r="HM41">
            <v>4</v>
          </cell>
          <cell r="HN41">
            <v>0</v>
          </cell>
          <cell r="HO41">
            <v>1</v>
          </cell>
          <cell r="HP41">
            <v>0</v>
          </cell>
          <cell r="HQ41">
            <v>0</v>
          </cell>
          <cell r="HR41">
            <v>17</v>
          </cell>
          <cell r="HS41">
            <v>0</v>
          </cell>
          <cell r="HT41" t="str">
            <v>no</v>
          </cell>
          <cell r="HU41" t="str">
            <v>no</v>
          </cell>
          <cell r="HV41" t="str">
            <v>no</v>
          </cell>
          <cell r="HW41" t="str">
            <v>yes</v>
          </cell>
          <cell r="HX41" t="str">
            <v>yes</v>
          </cell>
          <cell r="HY41" t="str">
            <v>yes</v>
          </cell>
          <cell r="HZ41" t="str">
            <v>Together With Hill Country Veterans</v>
          </cell>
          <cell r="IA41">
            <v>0</v>
          </cell>
          <cell r="IB41">
            <v>0</v>
          </cell>
          <cell r="IC41" t="str">
            <v>Gary Robinson</v>
          </cell>
          <cell r="ID41" t="str">
            <v>gary.k.robinson@raymondjams.com</v>
          </cell>
          <cell r="IE41" t="str">
            <v>Raymond James</v>
          </cell>
          <cell r="IF41" t="str">
            <v>Supportive Housing</v>
          </cell>
          <cell r="IG41">
            <v>0</v>
          </cell>
          <cell r="IH41">
            <v>60</v>
          </cell>
          <cell r="II41">
            <v>46</v>
          </cell>
          <cell r="IJ41">
            <v>41448</v>
          </cell>
          <cell r="IK41">
            <v>140</v>
          </cell>
          <cell r="IL41">
            <v>52</v>
          </cell>
          <cell r="IM41" t="str">
            <v>no</v>
          </cell>
          <cell r="IN41" t="str">
            <v>no</v>
          </cell>
          <cell r="IO41" t="str">
            <v>no</v>
          </cell>
          <cell r="IP41">
            <v>0</v>
          </cell>
          <cell r="IQ41">
            <v>0</v>
          </cell>
          <cell r="IR41">
            <v>0</v>
          </cell>
          <cell r="IS41" t="str">
            <v>no</v>
          </cell>
        </row>
        <row r="42">
          <cell r="A42">
            <v>24097</v>
          </cell>
          <cell r="B42" t="str">
            <v>2024-03-01 11:44:02</v>
          </cell>
          <cell r="C42" t="str">
            <v>Q:/http-files/mf/2024-HTC/mf24097/REVISED 24097 Golden Oaks Application - FINAL.xlsx</v>
          </cell>
          <cell r="D42" t="str">
            <v>no</v>
          </cell>
          <cell r="E42" t="str">
            <v>yes</v>
          </cell>
          <cell r="F42" t="str">
            <v>yes</v>
          </cell>
          <cell r="G42" t="str">
            <v>no</v>
          </cell>
          <cell r="H42" t="str">
            <v>kyoungquist@hamiltonvalley.com</v>
          </cell>
          <cell r="I42" t="str">
            <v>Kim Youngquist</v>
          </cell>
          <cell r="J42">
            <v>0</v>
          </cell>
          <cell r="K42">
            <v>5127566809</v>
          </cell>
          <cell r="L42" t="str">
            <v>yes</v>
          </cell>
          <cell r="M42" t="str">
            <v>yes</v>
          </cell>
          <cell r="N42" t="str">
            <v>yes</v>
          </cell>
          <cell r="O42">
            <v>0</v>
          </cell>
          <cell r="P42">
            <v>24</v>
          </cell>
          <cell r="Q42">
            <v>48</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t="str">
            <v>Ben Farmer</v>
          </cell>
          <cell r="AI42" t="str">
            <v>bfarmer@fhcci.com</v>
          </cell>
          <cell r="AJ42" t="str">
            <v>F&amp;H Construction Company</v>
          </cell>
          <cell r="AK42">
            <v>0</v>
          </cell>
          <cell r="AL42">
            <v>0</v>
          </cell>
          <cell r="AM42">
            <v>0</v>
          </cell>
          <cell r="AN42">
            <v>0</v>
          </cell>
          <cell r="AO42">
            <v>0</v>
          </cell>
          <cell r="AP42">
            <v>0</v>
          </cell>
          <cell r="AQ42" t="str">
            <v>no</v>
          </cell>
          <cell r="AR42" t="str">
            <v>yes</v>
          </cell>
          <cell r="AS42" t="str">
            <v>no</v>
          </cell>
          <cell r="AT42">
            <v>998198</v>
          </cell>
          <cell r="AU42">
            <v>0</v>
          </cell>
          <cell r="AV42">
            <v>0</v>
          </cell>
          <cell r="AW42" t="str">
            <v>Choose a Dropdown</v>
          </cell>
          <cell r="AX42" t="str">
            <v>HOME-ARP Nonprofit Operating Cost and/or Capacity Building Assistance</v>
          </cell>
          <cell r="AY42">
            <v>0</v>
          </cell>
          <cell r="AZ42">
            <v>0</v>
          </cell>
          <cell r="BA42">
            <v>0</v>
          </cell>
          <cell r="BB42">
            <v>0</v>
          </cell>
          <cell r="BC42">
            <v>0</v>
          </cell>
          <cell r="BD42">
            <v>0</v>
          </cell>
          <cell r="BE42">
            <v>0</v>
          </cell>
          <cell r="BF42">
            <v>0</v>
          </cell>
          <cell r="BG42">
            <v>0</v>
          </cell>
          <cell r="BH42">
            <v>0</v>
          </cell>
          <cell r="BI42" t="str">
            <v>Not Applicable</v>
          </cell>
          <cell r="BJ42">
            <v>0</v>
          </cell>
          <cell r="BK42" t="str">
            <v>Choose a Dropdown</v>
          </cell>
          <cell r="BL42">
            <v>0</v>
          </cell>
          <cell r="BM42">
            <v>0</v>
          </cell>
          <cell r="BN42">
            <v>0</v>
          </cell>
          <cell r="BO42">
            <v>0</v>
          </cell>
          <cell r="BP42">
            <v>0</v>
          </cell>
          <cell r="BQ42">
            <v>0</v>
          </cell>
          <cell r="BR42">
            <v>0</v>
          </cell>
          <cell r="BS42" t="str">
            <v>Dennis Hoover</v>
          </cell>
          <cell r="BT42" t="str">
            <v>dennishoover@hamiltonvalley.com</v>
          </cell>
          <cell r="BU42" t="str">
            <v>Hamilton Valley Management, Inc</v>
          </cell>
          <cell r="BV42">
            <v>5127536809</v>
          </cell>
          <cell r="BW42" t="str">
            <v>If applicable</v>
          </cell>
          <cell r="BX42" t="str">
            <v>No</v>
          </cell>
          <cell r="BY42" t="str">
            <v>no</v>
          </cell>
          <cell r="BZ42">
            <v>0</v>
          </cell>
          <cell r="CA42">
            <v>0</v>
          </cell>
          <cell r="CB42">
            <v>0</v>
          </cell>
          <cell r="CC42">
            <v>0</v>
          </cell>
          <cell r="CD42">
            <v>0</v>
          </cell>
          <cell r="CE42">
            <v>0</v>
          </cell>
          <cell r="CF42">
            <v>0</v>
          </cell>
          <cell r="CG42">
            <v>72</v>
          </cell>
          <cell r="CH42">
            <v>0</v>
          </cell>
          <cell r="CI42">
            <v>6</v>
          </cell>
          <cell r="CJ42">
            <v>0</v>
          </cell>
          <cell r="CK42">
            <v>15</v>
          </cell>
          <cell r="CL42">
            <v>51</v>
          </cell>
          <cell r="CM42">
            <v>0</v>
          </cell>
          <cell r="CN42">
            <v>0</v>
          </cell>
          <cell r="CO42">
            <v>0</v>
          </cell>
          <cell r="CP42">
            <v>0</v>
          </cell>
          <cell r="CQ42">
            <v>0</v>
          </cell>
          <cell r="CR42">
            <v>0</v>
          </cell>
          <cell r="CS42" t="str">
            <v>Lee Schafer</v>
          </cell>
          <cell r="CT42" t="str">
            <v>lee@schaferpc.com</v>
          </cell>
          <cell r="CU42" t="str">
            <v>Lee Schafer</v>
          </cell>
          <cell r="CV42" t="str">
            <v>209 S West Street</v>
          </cell>
          <cell r="CW42" t="str">
            <v>Burnet</v>
          </cell>
          <cell r="CX42" t="str">
            <v>Dennis Hoover</v>
          </cell>
          <cell r="CY42" t="str">
            <v>dennishoover@hamiltonvalley.com</v>
          </cell>
          <cell r="CZ42">
            <v>0</v>
          </cell>
          <cell r="DA42">
            <v>5127566809</v>
          </cell>
          <cell r="DB42" t="str">
            <v>TX</v>
          </cell>
          <cell r="DC42">
            <v>78611</v>
          </cell>
          <cell r="DD42" t="str">
            <v>HVM 2024 GBC, LLC</v>
          </cell>
          <cell r="DE42" t="str">
            <v>Kim Garner</v>
          </cell>
          <cell r="DF42" t="str">
            <v>kgarner@bbgres.com</v>
          </cell>
          <cell r="DG42" t="str">
            <v>BBG Real Estate Services</v>
          </cell>
          <cell r="DH42" t="str">
            <v>Randall Porter</v>
          </cell>
          <cell r="DI42" t="str">
            <v>randyp@wallacearchitechs.com</v>
          </cell>
          <cell r="DJ42" t="str">
            <v>Wallace and Associates</v>
          </cell>
          <cell r="DK42" t="str">
            <v>Claire Palmer</v>
          </cell>
          <cell r="DL42" t="str">
            <v>clairepalmer@sbcglobal.com</v>
          </cell>
          <cell r="DM42" t="str">
            <v>Claire Palmer, PLLC</v>
          </cell>
          <cell r="DN42" t="str">
            <v>no</v>
          </cell>
          <cell r="DO42">
            <v>0</v>
          </cell>
          <cell r="DP42">
            <v>0</v>
          </cell>
          <cell r="DQ42">
            <v>0</v>
          </cell>
          <cell r="DR42">
            <v>0</v>
          </cell>
          <cell r="DS42">
            <v>48213950603</v>
          </cell>
          <cell r="DT42" t="str">
            <v>No</v>
          </cell>
          <cell r="DU42">
            <v>11</v>
          </cell>
          <cell r="DV42" t="str">
            <v>yes</v>
          </cell>
          <cell r="DW42" t="str">
            <v>Cedar Creek Lake Area Chamber of Commerce</v>
          </cell>
          <cell r="DX42" t="str">
            <v>Christian Life Center Food Pantry</v>
          </cell>
          <cell r="DY42" t="str">
            <v>Koinonia Community Church</v>
          </cell>
          <cell r="DZ42">
            <v>0</v>
          </cell>
          <cell r="EA42">
            <v>0</v>
          </cell>
          <cell r="EB42">
            <v>0</v>
          </cell>
          <cell r="EC42" t="str">
            <v>Acquisition/Rehab</v>
          </cell>
          <cell r="ED42">
            <v>0</v>
          </cell>
          <cell r="EE42" t="str">
            <v>1305 Dusky Thrush Trail</v>
          </cell>
          <cell r="EF42" t="str">
            <v>Austin</v>
          </cell>
          <cell r="EG42" t="str">
            <v>Robbye Meyer</v>
          </cell>
          <cell r="EH42" t="str">
            <v>robbye@arxadvantage.net</v>
          </cell>
          <cell r="EI42" t="str">
            <v>robbye@arxadvantage.net</v>
          </cell>
          <cell r="EJ42" t="str">
            <v>Robbye Meyer</v>
          </cell>
          <cell r="EK42" t="str">
            <v>Arx Advantage</v>
          </cell>
          <cell r="EL42">
            <v>0</v>
          </cell>
          <cell r="EM42">
            <v>5129632555</v>
          </cell>
          <cell r="EN42" t="str">
            <v>TX</v>
          </cell>
          <cell r="EO42">
            <v>78746</v>
          </cell>
          <cell r="EP42">
            <v>146.23223215638731</v>
          </cell>
          <cell r="EQ42">
            <v>129.95597817851191</v>
          </cell>
          <cell r="ER42">
            <v>90.752424609789358</v>
          </cell>
          <cell r="ES42" t="str">
            <v>208 Legendary Lane</v>
          </cell>
          <cell r="ET42" t="str">
            <v>Gun Barrel City</v>
          </cell>
          <cell r="EU42" t="str">
            <v>Henderson</v>
          </cell>
          <cell r="EV42" t="str">
            <v>Golden Oaks Apartments</v>
          </cell>
          <cell r="EW42">
            <v>75156</v>
          </cell>
          <cell r="EX42" t="str">
            <v>Dennis Hoover</v>
          </cell>
          <cell r="EY42" t="str">
            <v>dennishoover@hamiltonvalley.com</v>
          </cell>
          <cell r="EZ42" t="str">
            <v>HVM Housing, LLC</v>
          </cell>
          <cell r="FA42" t="str">
            <v>no</v>
          </cell>
          <cell r="FB42" t="str">
            <v>No</v>
          </cell>
          <cell r="FC42">
            <v>53</v>
          </cell>
          <cell r="FD42">
            <v>0</v>
          </cell>
          <cell r="FE42" t="str">
            <v>Craig Carney</v>
          </cell>
          <cell r="FF42" t="str">
            <v>craig@eng-firm.com</v>
          </cell>
          <cell r="FG42" t="str">
            <v>Carney and Assc</v>
          </cell>
          <cell r="FH42" t="str">
            <v>Yes</v>
          </cell>
          <cell r="FI42" t="str">
            <v>no</v>
          </cell>
          <cell r="FJ42">
            <v>109</v>
          </cell>
          <cell r="FK42">
            <v>1.3</v>
          </cell>
          <cell r="FL42">
            <v>51308</v>
          </cell>
          <cell r="FM42">
            <v>32.328262000000002</v>
          </cell>
          <cell r="FN42" t="str">
            <v>yes</v>
          </cell>
          <cell r="FO42">
            <v>-96.150651999999994</v>
          </cell>
          <cell r="FP42" t="str">
            <v>yes</v>
          </cell>
          <cell r="FQ42" t="str">
            <v>no</v>
          </cell>
          <cell r="FR42" t="str">
            <v>Yes</v>
          </cell>
          <cell r="FS42" t="str">
            <v>no</v>
          </cell>
          <cell r="FT42" t="str">
            <v>yes</v>
          </cell>
          <cell r="FU42">
            <v>0</v>
          </cell>
          <cell r="FV42">
            <v>0</v>
          </cell>
          <cell r="FW42">
            <v>0</v>
          </cell>
          <cell r="FX42">
            <v>0</v>
          </cell>
          <cell r="FY42">
            <v>0</v>
          </cell>
          <cell r="FZ42">
            <v>0</v>
          </cell>
          <cell r="GA42" t="str">
            <v>HVM 2024 GBC, LLC</v>
          </cell>
          <cell r="GB42" t="str">
            <v>HVM 2024 PT GBC, LLC</v>
          </cell>
          <cell r="GC42" t="str">
            <v>HVM Housing, LLC</v>
          </cell>
          <cell r="GD42" t="str">
            <v>The Hoover Companies, Inc. dba The BHHH Company, Inc.</v>
          </cell>
          <cell r="GE42" t="str">
            <v>F&amp;H Construction Company, LLC</v>
          </cell>
          <cell r="GF42" t="str">
            <v>Limited Liability Company</v>
          </cell>
          <cell r="GG42" t="str">
            <v>Limited Liability Company</v>
          </cell>
          <cell r="GH42" t="str">
            <v>Limited Liability Company</v>
          </cell>
          <cell r="GI42" t="str">
            <v>Corporation</v>
          </cell>
          <cell r="GJ42" t="str">
            <v>Limited Liability Company</v>
          </cell>
          <cell r="GK42">
            <v>0</v>
          </cell>
          <cell r="GL42">
            <v>0</v>
          </cell>
          <cell r="GM42">
            <v>0</v>
          </cell>
          <cell r="GN42">
            <v>15.1</v>
          </cell>
          <cell r="GO42" t="str">
            <v>3q</v>
          </cell>
          <cell r="GP42">
            <v>0</v>
          </cell>
          <cell r="GQ42">
            <v>4</v>
          </cell>
          <cell r="GR42">
            <v>0</v>
          </cell>
          <cell r="GS42">
            <v>0</v>
          </cell>
          <cell r="GT42" t="str">
            <v>Rural</v>
          </cell>
          <cell r="GU42">
            <v>0</v>
          </cell>
          <cell r="GV42">
            <v>6</v>
          </cell>
          <cell r="GW42">
            <v>9</v>
          </cell>
          <cell r="GX42">
            <v>2</v>
          </cell>
          <cell r="GY42">
            <v>0</v>
          </cell>
          <cell r="GZ42">
            <v>15</v>
          </cell>
          <cell r="HA42">
            <v>11</v>
          </cell>
          <cell r="HB42">
            <v>11</v>
          </cell>
          <cell r="HC42">
            <v>7</v>
          </cell>
          <cell r="HD42">
            <v>4</v>
          </cell>
          <cell r="HE42">
            <v>3</v>
          </cell>
          <cell r="HF42">
            <v>0</v>
          </cell>
          <cell r="HG42">
            <v>1</v>
          </cell>
          <cell r="HH42">
            <v>10</v>
          </cell>
          <cell r="HI42">
            <v>26</v>
          </cell>
          <cell r="HJ42">
            <v>12</v>
          </cell>
          <cell r="HK42">
            <v>6</v>
          </cell>
          <cell r="HL42">
            <v>3</v>
          </cell>
          <cell r="HM42">
            <v>4</v>
          </cell>
          <cell r="HN42">
            <v>0</v>
          </cell>
          <cell r="HO42">
            <v>1</v>
          </cell>
          <cell r="HP42">
            <v>1</v>
          </cell>
          <cell r="HQ42">
            <v>0</v>
          </cell>
          <cell r="HR42">
            <v>17</v>
          </cell>
          <cell r="HS42">
            <v>0</v>
          </cell>
          <cell r="HT42" t="str">
            <v>no</v>
          </cell>
          <cell r="HU42" t="str">
            <v>no</v>
          </cell>
          <cell r="HV42" t="str">
            <v>no</v>
          </cell>
          <cell r="HW42" t="str">
            <v>yes</v>
          </cell>
          <cell r="HX42" t="str">
            <v>yes</v>
          </cell>
          <cell r="HY42" t="str">
            <v>yes</v>
          </cell>
          <cell r="HZ42">
            <v>0</v>
          </cell>
          <cell r="IA42">
            <v>0</v>
          </cell>
          <cell r="IB42">
            <v>0</v>
          </cell>
          <cell r="IC42" t="str">
            <v>Gary Robinson</v>
          </cell>
          <cell r="ID42" t="str">
            <v>gary.k.robinson@raymondjames.com</v>
          </cell>
          <cell r="IE42" t="str">
            <v>Raymond James</v>
          </cell>
          <cell r="IF42" t="str">
            <v>General</v>
          </cell>
          <cell r="IG42">
            <v>0</v>
          </cell>
          <cell r="IH42">
            <v>51</v>
          </cell>
          <cell r="II42">
            <v>72</v>
          </cell>
          <cell r="IJ42">
            <v>52792</v>
          </cell>
          <cell r="IK42">
            <v>132</v>
          </cell>
          <cell r="IL42">
            <v>72</v>
          </cell>
          <cell r="IM42" t="str">
            <v>no</v>
          </cell>
          <cell r="IN42" t="str">
            <v>no</v>
          </cell>
          <cell r="IO42" t="str">
            <v>no</v>
          </cell>
          <cell r="IP42">
            <v>0</v>
          </cell>
          <cell r="IQ42">
            <v>0</v>
          </cell>
          <cell r="IR42">
            <v>0</v>
          </cell>
          <cell r="IS42" t="str">
            <v>no</v>
          </cell>
        </row>
        <row r="43">
          <cell r="A43">
            <v>24099</v>
          </cell>
          <cell r="B43" t="str">
            <v>2024-02-29 18:52:47</v>
          </cell>
          <cell r="C43" t="str">
            <v>Q:/http-files/mf/2024-HTC/mf24099/24099 Sherwood Arms Application - FINAL.xlsx</v>
          </cell>
          <cell r="D43" t="str">
            <v>no</v>
          </cell>
          <cell r="E43" t="str">
            <v>yes</v>
          </cell>
          <cell r="F43" t="str">
            <v>yes</v>
          </cell>
          <cell r="G43" t="str">
            <v>no</v>
          </cell>
          <cell r="H43" t="str">
            <v>kyoungquist@hamiltonvalley.com</v>
          </cell>
          <cell r="I43" t="str">
            <v>Kim Youngquist</v>
          </cell>
          <cell r="J43">
            <v>0</v>
          </cell>
          <cell r="K43">
            <v>5127566809</v>
          </cell>
          <cell r="L43" t="str">
            <v>yes</v>
          </cell>
          <cell r="M43" t="str">
            <v>yes</v>
          </cell>
          <cell r="N43" t="str">
            <v>no</v>
          </cell>
          <cell r="O43">
            <v>0</v>
          </cell>
          <cell r="P43">
            <v>20</v>
          </cell>
          <cell r="Q43">
            <v>28</v>
          </cell>
          <cell r="R43">
            <v>8</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t="str">
            <v>Ben Farmer</v>
          </cell>
          <cell r="AI43" t="str">
            <v>bfarmer@fhcci.com</v>
          </cell>
          <cell r="AJ43" t="str">
            <v>F&amp;H Construction Company</v>
          </cell>
          <cell r="AK43">
            <v>0</v>
          </cell>
          <cell r="AL43">
            <v>0</v>
          </cell>
          <cell r="AM43">
            <v>0</v>
          </cell>
          <cell r="AN43">
            <v>0</v>
          </cell>
          <cell r="AO43">
            <v>0</v>
          </cell>
          <cell r="AP43">
            <v>0</v>
          </cell>
          <cell r="AQ43" t="str">
            <v>no</v>
          </cell>
          <cell r="AR43" t="str">
            <v>yes</v>
          </cell>
          <cell r="AS43" t="str">
            <v>no</v>
          </cell>
          <cell r="AT43">
            <v>804442</v>
          </cell>
          <cell r="AU43">
            <v>0</v>
          </cell>
          <cell r="AV43">
            <v>0</v>
          </cell>
          <cell r="AW43" t="str">
            <v>Choose a Dropdown</v>
          </cell>
          <cell r="AX43" t="str">
            <v>HOME-ARP Nonprofit Operating Cost and/or Capacity Building Assistance</v>
          </cell>
          <cell r="AY43">
            <v>0</v>
          </cell>
          <cell r="AZ43">
            <v>0</v>
          </cell>
          <cell r="BA43">
            <v>0</v>
          </cell>
          <cell r="BB43">
            <v>0</v>
          </cell>
          <cell r="BC43">
            <v>0</v>
          </cell>
          <cell r="BD43">
            <v>0</v>
          </cell>
          <cell r="BE43">
            <v>0</v>
          </cell>
          <cell r="BF43">
            <v>0</v>
          </cell>
          <cell r="BG43">
            <v>0</v>
          </cell>
          <cell r="BH43">
            <v>0</v>
          </cell>
          <cell r="BI43" t="str">
            <v>Not Applicable</v>
          </cell>
          <cell r="BJ43">
            <v>0</v>
          </cell>
          <cell r="BK43" t="str">
            <v>Choose a Dropdown</v>
          </cell>
          <cell r="BL43">
            <v>0</v>
          </cell>
          <cell r="BM43">
            <v>0</v>
          </cell>
          <cell r="BN43">
            <v>0</v>
          </cell>
          <cell r="BO43">
            <v>0</v>
          </cell>
          <cell r="BP43">
            <v>0</v>
          </cell>
          <cell r="BQ43">
            <v>0</v>
          </cell>
          <cell r="BR43">
            <v>0</v>
          </cell>
          <cell r="BS43" t="str">
            <v>Dennis Hoover</v>
          </cell>
          <cell r="BT43" t="str">
            <v>dennishoover@hamiltonvalley.com</v>
          </cell>
          <cell r="BU43" t="str">
            <v>Hamilton Valley Management, Inc</v>
          </cell>
          <cell r="BV43">
            <v>5127536809</v>
          </cell>
          <cell r="BW43">
            <v>96033</v>
          </cell>
          <cell r="BX43" t="str">
            <v>No</v>
          </cell>
          <cell r="BY43" t="str">
            <v>no</v>
          </cell>
          <cell r="BZ43">
            <v>0</v>
          </cell>
          <cell r="CA43">
            <v>0</v>
          </cell>
          <cell r="CB43">
            <v>0</v>
          </cell>
          <cell r="CC43">
            <v>0</v>
          </cell>
          <cell r="CD43">
            <v>0</v>
          </cell>
          <cell r="CE43">
            <v>0</v>
          </cell>
          <cell r="CF43">
            <v>0</v>
          </cell>
          <cell r="CG43">
            <v>56</v>
          </cell>
          <cell r="CH43">
            <v>0</v>
          </cell>
          <cell r="CI43">
            <v>5</v>
          </cell>
          <cell r="CJ43">
            <v>0</v>
          </cell>
          <cell r="CK43">
            <v>12</v>
          </cell>
          <cell r="CL43">
            <v>39</v>
          </cell>
          <cell r="CM43">
            <v>0</v>
          </cell>
          <cell r="CN43">
            <v>0</v>
          </cell>
          <cell r="CO43">
            <v>0</v>
          </cell>
          <cell r="CP43">
            <v>0</v>
          </cell>
          <cell r="CQ43">
            <v>0</v>
          </cell>
          <cell r="CR43">
            <v>0</v>
          </cell>
          <cell r="CS43" t="str">
            <v>Lee Schafer</v>
          </cell>
          <cell r="CT43" t="str">
            <v>lee@schaferpc.com</v>
          </cell>
          <cell r="CU43" t="str">
            <v>Lee Schafer</v>
          </cell>
          <cell r="CV43" t="str">
            <v>209 S West Street</v>
          </cell>
          <cell r="CW43" t="str">
            <v>Burnet</v>
          </cell>
          <cell r="CX43" t="str">
            <v>Dennis Hoover</v>
          </cell>
          <cell r="CY43" t="str">
            <v>dennishoover@hamiltonvalley.com</v>
          </cell>
          <cell r="CZ43">
            <v>0</v>
          </cell>
          <cell r="DA43">
            <v>5127566809</v>
          </cell>
          <cell r="DB43" t="str">
            <v>TX</v>
          </cell>
          <cell r="DC43">
            <v>78611</v>
          </cell>
          <cell r="DD43" t="str">
            <v>HVM 2024 Keene 5G, LLC</v>
          </cell>
          <cell r="DE43" t="str">
            <v>Kim Garner</v>
          </cell>
          <cell r="DF43" t="str">
            <v>kgarner@bbgres.com</v>
          </cell>
          <cell r="DG43" t="str">
            <v>BBG Real Estate Services</v>
          </cell>
          <cell r="DH43" t="str">
            <v>Randall Porter</v>
          </cell>
          <cell r="DI43" t="str">
            <v>randyp@wallacearchitechs.com</v>
          </cell>
          <cell r="DJ43" t="str">
            <v>Wallace and Associates</v>
          </cell>
          <cell r="DK43" t="str">
            <v>Claire Palmer</v>
          </cell>
          <cell r="DL43" t="str">
            <v>clairepalmer@sbcglobal.com</v>
          </cell>
          <cell r="DM43" t="str">
            <v>Claire Palmer, PLLC</v>
          </cell>
          <cell r="DN43" t="str">
            <v>no</v>
          </cell>
          <cell r="DO43">
            <v>0</v>
          </cell>
          <cell r="DP43">
            <v>0</v>
          </cell>
          <cell r="DQ43">
            <v>0</v>
          </cell>
          <cell r="DR43">
            <v>0</v>
          </cell>
          <cell r="DS43">
            <v>48251130304</v>
          </cell>
          <cell r="DT43" t="str">
            <v>No</v>
          </cell>
          <cell r="DU43">
            <v>11</v>
          </cell>
          <cell r="DV43" t="str">
            <v>yes</v>
          </cell>
          <cell r="DW43" t="str">
            <v>Keene Chamber of Commerce</v>
          </cell>
          <cell r="DX43" t="str">
            <v>Johnson County Family Crisis Center</v>
          </cell>
          <cell r="DY43" t="str">
            <v>Meals on Wheels North Central Texas</v>
          </cell>
          <cell r="DZ43">
            <v>0</v>
          </cell>
          <cell r="EA43">
            <v>0</v>
          </cell>
          <cell r="EB43">
            <v>0</v>
          </cell>
          <cell r="EC43" t="str">
            <v>Acquisition/Rehab</v>
          </cell>
          <cell r="ED43">
            <v>0</v>
          </cell>
          <cell r="EE43" t="str">
            <v>1305 Dusky Thrush Trail</v>
          </cell>
          <cell r="EF43" t="str">
            <v>Austin</v>
          </cell>
          <cell r="EG43" t="str">
            <v>Robbye Meyer</v>
          </cell>
          <cell r="EH43" t="str">
            <v>robbye@arxadvantage.net</v>
          </cell>
          <cell r="EI43" t="str">
            <v>robbye@arxadvantage.net</v>
          </cell>
          <cell r="EJ43" t="str">
            <v>Robbye Meyer</v>
          </cell>
          <cell r="EK43" t="str">
            <v>Arx Advantage</v>
          </cell>
          <cell r="EL43">
            <v>0</v>
          </cell>
          <cell r="EM43">
            <v>5129632555</v>
          </cell>
          <cell r="EN43" t="str">
            <v>TX</v>
          </cell>
          <cell r="EO43">
            <v>78746</v>
          </cell>
          <cell r="EP43">
            <v>143.2763893983859</v>
          </cell>
          <cell r="EQ43">
            <v>128.12275311812181</v>
          </cell>
          <cell r="ER43">
            <v>81.536637931034477</v>
          </cell>
          <cell r="ES43" t="str">
            <v>213 N. Val Verde Dircle</v>
          </cell>
          <cell r="ET43" t="str">
            <v>Keene</v>
          </cell>
          <cell r="EU43" t="str">
            <v>Johnson</v>
          </cell>
          <cell r="EV43" t="str">
            <v>Sherwood Arms Apartments</v>
          </cell>
          <cell r="EW43">
            <v>76059</v>
          </cell>
          <cell r="EX43" t="str">
            <v>Dennis Hoover</v>
          </cell>
          <cell r="EY43" t="str">
            <v>dennishoover@hamiltonvalley.com</v>
          </cell>
          <cell r="EZ43" t="str">
            <v>HVM 5G Development, LLC</v>
          </cell>
          <cell r="FA43" t="str">
            <v>no</v>
          </cell>
          <cell r="FB43" t="str">
            <v>No</v>
          </cell>
          <cell r="FC43">
            <v>53</v>
          </cell>
          <cell r="FD43">
            <v>0</v>
          </cell>
          <cell r="FE43" t="str">
            <v>Craig Carney</v>
          </cell>
          <cell r="FF43" t="str">
            <v>craig@eng-firm.com</v>
          </cell>
          <cell r="FG43" t="str">
            <v>Carney and Assc</v>
          </cell>
          <cell r="FH43" t="str">
            <v>Yes</v>
          </cell>
          <cell r="FI43" t="str">
            <v>yes</v>
          </cell>
          <cell r="FJ43">
            <v>78</v>
          </cell>
          <cell r="FK43">
            <v>1.3</v>
          </cell>
          <cell r="FL43">
            <v>68403</v>
          </cell>
          <cell r="FM43">
            <v>32.394609000000003</v>
          </cell>
          <cell r="FN43" t="str">
            <v>yes</v>
          </cell>
          <cell r="FO43">
            <v>-97.329840000000004</v>
          </cell>
          <cell r="FP43" t="str">
            <v>yes</v>
          </cell>
          <cell r="FQ43" t="str">
            <v>no</v>
          </cell>
          <cell r="FR43" t="str">
            <v>Yes</v>
          </cell>
          <cell r="FS43" t="str">
            <v>no</v>
          </cell>
          <cell r="FT43" t="str">
            <v>yes</v>
          </cell>
          <cell r="FU43">
            <v>0</v>
          </cell>
          <cell r="FV43">
            <v>0</v>
          </cell>
          <cell r="FW43">
            <v>0</v>
          </cell>
          <cell r="FX43">
            <v>0</v>
          </cell>
          <cell r="FY43">
            <v>0</v>
          </cell>
          <cell r="FZ43">
            <v>0</v>
          </cell>
          <cell r="GA43" t="str">
            <v>HVM 2024 Keene 5G, LLC</v>
          </cell>
          <cell r="GB43" t="str">
            <v>HVM 2024 PT 5G, LLC</v>
          </cell>
          <cell r="GC43" t="str">
            <v>HVM 5G Development, LLC</v>
          </cell>
          <cell r="GD43" t="str">
            <v>The Hoover Companies, Inc. dba The BHHH Company, Inc.</v>
          </cell>
          <cell r="GE43" t="str">
            <v>F&amp;H Construction Company, LLC</v>
          </cell>
          <cell r="GF43" t="str">
            <v>Limited Liability Company</v>
          </cell>
          <cell r="GG43" t="str">
            <v>Limited Liability Company</v>
          </cell>
          <cell r="GH43" t="str">
            <v>Limited Liability Company</v>
          </cell>
          <cell r="GI43" t="str">
            <v>Corporation</v>
          </cell>
          <cell r="GJ43" t="str">
            <v>Limited Liability Company</v>
          </cell>
          <cell r="GK43">
            <v>0</v>
          </cell>
          <cell r="GL43">
            <v>0</v>
          </cell>
          <cell r="GM43">
            <v>0</v>
          </cell>
          <cell r="GN43">
            <v>9.5</v>
          </cell>
          <cell r="GO43" t="str">
            <v>3q</v>
          </cell>
          <cell r="GP43">
            <v>0</v>
          </cell>
          <cell r="GQ43">
            <v>3</v>
          </cell>
          <cell r="GR43">
            <v>0</v>
          </cell>
          <cell r="GS43">
            <v>0</v>
          </cell>
          <cell r="GT43" t="str">
            <v>Rural</v>
          </cell>
          <cell r="GU43">
            <v>0</v>
          </cell>
          <cell r="GV43">
            <v>6</v>
          </cell>
          <cell r="GW43">
            <v>9</v>
          </cell>
          <cell r="GX43">
            <v>2</v>
          </cell>
          <cell r="GY43">
            <v>0</v>
          </cell>
          <cell r="GZ43">
            <v>15</v>
          </cell>
          <cell r="HA43">
            <v>11</v>
          </cell>
          <cell r="HB43">
            <v>11</v>
          </cell>
          <cell r="HC43">
            <v>7</v>
          </cell>
          <cell r="HD43">
            <v>4</v>
          </cell>
          <cell r="HE43">
            <v>3</v>
          </cell>
          <cell r="HF43">
            <v>0</v>
          </cell>
          <cell r="HG43">
            <v>1</v>
          </cell>
          <cell r="HH43">
            <v>10</v>
          </cell>
          <cell r="HI43">
            <v>26</v>
          </cell>
          <cell r="HJ43">
            <v>12</v>
          </cell>
          <cell r="HK43">
            <v>6</v>
          </cell>
          <cell r="HL43">
            <v>3</v>
          </cell>
          <cell r="HM43">
            <v>4</v>
          </cell>
          <cell r="HN43">
            <v>0</v>
          </cell>
          <cell r="HO43">
            <v>1</v>
          </cell>
          <cell r="HP43">
            <v>1</v>
          </cell>
          <cell r="HQ43">
            <v>0</v>
          </cell>
          <cell r="HR43">
            <v>17</v>
          </cell>
          <cell r="HS43">
            <v>0</v>
          </cell>
          <cell r="HT43" t="str">
            <v>no</v>
          </cell>
          <cell r="HU43" t="str">
            <v>no</v>
          </cell>
          <cell r="HV43" t="str">
            <v>no</v>
          </cell>
          <cell r="HW43" t="str">
            <v>yes</v>
          </cell>
          <cell r="HX43" t="str">
            <v>yes</v>
          </cell>
          <cell r="HY43" t="str">
            <v>yes</v>
          </cell>
          <cell r="HZ43">
            <v>0</v>
          </cell>
          <cell r="IA43">
            <v>0</v>
          </cell>
          <cell r="IB43">
            <v>0</v>
          </cell>
          <cell r="IC43" t="str">
            <v>Gary Robinson</v>
          </cell>
          <cell r="ID43" t="str">
            <v>gary.k.robinson@raymondjames.com</v>
          </cell>
          <cell r="IE43" t="str">
            <v>Raymond James</v>
          </cell>
          <cell r="IF43" t="str">
            <v>General</v>
          </cell>
          <cell r="IG43">
            <v>0</v>
          </cell>
          <cell r="IH43">
            <v>51</v>
          </cell>
          <cell r="II43">
            <v>56</v>
          </cell>
          <cell r="IJ43">
            <v>43616</v>
          </cell>
          <cell r="IK43">
            <v>132</v>
          </cell>
          <cell r="IL43">
            <v>56</v>
          </cell>
          <cell r="IM43" t="str">
            <v>no</v>
          </cell>
          <cell r="IN43" t="str">
            <v>no</v>
          </cell>
          <cell r="IO43" t="str">
            <v>no</v>
          </cell>
          <cell r="IP43">
            <v>0</v>
          </cell>
          <cell r="IQ43">
            <v>0</v>
          </cell>
          <cell r="IR43">
            <v>0</v>
          </cell>
          <cell r="IS43" t="str">
            <v>no</v>
          </cell>
        </row>
        <row r="44">
          <cell r="A44">
            <v>24100</v>
          </cell>
          <cell r="B44" t="str">
            <v>2024-02-29 18:54:26</v>
          </cell>
          <cell r="C44" t="str">
            <v>Q:/http-files/mf/2024-HTC/mf24100/24100 Freestone Application - FINAL.xlsx</v>
          </cell>
          <cell r="D44" t="str">
            <v>no</v>
          </cell>
          <cell r="E44" t="str">
            <v>yes</v>
          </cell>
          <cell r="F44" t="str">
            <v>yes</v>
          </cell>
          <cell r="G44" t="str">
            <v>no</v>
          </cell>
          <cell r="H44" t="str">
            <v>kyoungquist@hamiltonvalley.com</v>
          </cell>
          <cell r="I44" t="str">
            <v>Kim Youngquist</v>
          </cell>
          <cell r="J44">
            <v>0</v>
          </cell>
          <cell r="K44">
            <v>5127566809</v>
          </cell>
          <cell r="L44" t="str">
            <v>yes</v>
          </cell>
          <cell r="M44" t="str">
            <v>yes</v>
          </cell>
          <cell r="N44" t="str">
            <v>no</v>
          </cell>
          <cell r="O44">
            <v>0</v>
          </cell>
          <cell r="P44">
            <v>0</v>
          </cell>
          <cell r="Q44">
            <v>20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0</v>
          </cell>
          <cell r="AH44" t="str">
            <v>Ben Farmer</v>
          </cell>
          <cell r="AI44" t="str">
            <v>bfarmer@fhcci.com</v>
          </cell>
          <cell r="AJ44" t="str">
            <v>F&amp;H Construction Company</v>
          </cell>
          <cell r="AK44">
            <v>0</v>
          </cell>
          <cell r="AL44">
            <v>0</v>
          </cell>
          <cell r="AM44">
            <v>0</v>
          </cell>
          <cell r="AN44">
            <v>0</v>
          </cell>
          <cell r="AO44">
            <v>0</v>
          </cell>
          <cell r="AP44">
            <v>0</v>
          </cell>
          <cell r="AQ44" t="str">
            <v>no</v>
          </cell>
          <cell r="AR44" t="str">
            <v>yes</v>
          </cell>
          <cell r="AS44" t="str">
            <v>no</v>
          </cell>
          <cell r="AT44">
            <v>308990</v>
          </cell>
          <cell r="AU44">
            <v>0</v>
          </cell>
          <cell r="AV44">
            <v>0</v>
          </cell>
          <cell r="AW44" t="str">
            <v>Choose a Dropdown</v>
          </cell>
          <cell r="AX44" t="str">
            <v>HOME-ARP Nonprofit Operating Cost and/or Capacity Building Assistance</v>
          </cell>
          <cell r="AY44">
            <v>0</v>
          </cell>
          <cell r="AZ44">
            <v>0</v>
          </cell>
          <cell r="BA44">
            <v>0</v>
          </cell>
          <cell r="BB44">
            <v>0</v>
          </cell>
          <cell r="BC44">
            <v>0</v>
          </cell>
          <cell r="BD44">
            <v>0</v>
          </cell>
          <cell r="BE44">
            <v>0</v>
          </cell>
          <cell r="BF44">
            <v>0</v>
          </cell>
          <cell r="BG44">
            <v>0</v>
          </cell>
          <cell r="BH44">
            <v>0</v>
          </cell>
          <cell r="BI44" t="str">
            <v>Not Applicable</v>
          </cell>
          <cell r="BJ44">
            <v>0</v>
          </cell>
          <cell r="BK44" t="str">
            <v>Choose a Dropdown</v>
          </cell>
          <cell r="BL44">
            <v>0</v>
          </cell>
          <cell r="BM44">
            <v>0</v>
          </cell>
          <cell r="BN44">
            <v>0</v>
          </cell>
          <cell r="BO44">
            <v>0</v>
          </cell>
          <cell r="BP44">
            <v>0</v>
          </cell>
          <cell r="BQ44">
            <v>0</v>
          </cell>
          <cell r="BR44">
            <v>0</v>
          </cell>
          <cell r="BS44" t="str">
            <v>Dennis Hoover</v>
          </cell>
          <cell r="BT44" t="str">
            <v>dennishoover@hamiltonvalley.com</v>
          </cell>
          <cell r="BU44" t="str">
            <v>Hamilton Valley Management, Inc</v>
          </cell>
          <cell r="BV44">
            <v>5127536809</v>
          </cell>
          <cell r="BW44">
            <v>37</v>
          </cell>
          <cell r="BX44" t="str">
            <v>No</v>
          </cell>
          <cell r="BY44" t="str">
            <v>no</v>
          </cell>
          <cell r="BZ44">
            <v>0</v>
          </cell>
          <cell r="CA44">
            <v>0</v>
          </cell>
          <cell r="CB44">
            <v>0</v>
          </cell>
          <cell r="CC44">
            <v>0</v>
          </cell>
          <cell r="CD44">
            <v>0</v>
          </cell>
          <cell r="CE44">
            <v>0</v>
          </cell>
          <cell r="CF44">
            <v>0</v>
          </cell>
          <cell r="CG44">
            <v>20</v>
          </cell>
          <cell r="CH44">
            <v>0</v>
          </cell>
          <cell r="CI44">
            <v>2</v>
          </cell>
          <cell r="CJ44">
            <v>0</v>
          </cell>
          <cell r="CK44">
            <v>4</v>
          </cell>
          <cell r="CL44">
            <v>14</v>
          </cell>
          <cell r="CM44">
            <v>0</v>
          </cell>
          <cell r="CN44">
            <v>0</v>
          </cell>
          <cell r="CO44">
            <v>0</v>
          </cell>
          <cell r="CP44">
            <v>0</v>
          </cell>
          <cell r="CQ44">
            <v>0</v>
          </cell>
          <cell r="CR44">
            <v>0</v>
          </cell>
          <cell r="CS44" t="str">
            <v>Lee Schafer</v>
          </cell>
          <cell r="CT44" t="str">
            <v>lee@schaferpc.com</v>
          </cell>
          <cell r="CU44" t="str">
            <v>Lee Schafer</v>
          </cell>
          <cell r="CV44" t="str">
            <v>209 S West Street</v>
          </cell>
          <cell r="CW44" t="str">
            <v>Burnet</v>
          </cell>
          <cell r="CX44" t="str">
            <v>Dennis Hoover</v>
          </cell>
          <cell r="CY44" t="str">
            <v>dennishoover@hamiltonvalley.com</v>
          </cell>
          <cell r="CZ44">
            <v>0</v>
          </cell>
          <cell r="DA44">
            <v>5127566809</v>
          </cell>
          <cell r="DB44" t="str">
            <v>TX</v>
          </cell>
          <cell r="DC44">
            <v>78611</v>
          </cell>
          <cell r="DD44" t="str">
            <v>HVM 2024 Teague, LLC</v>
          </cell>
          <cell r="DE44" t="str">
            <v>Kim garner</v>
          </cell>
          <cell r="DF44" t="str">
            <v>kgarner@bbgres.com</v>
          </cell>
          <cell r="DG44" t="str">
            <v>BBG Real Estate Services</v>
          </cell>
          <cell r="DH44" t="str">
            <v>Randall Porter</v>
          </cell>
          <cell r="DI44" t="str">
            <v>randyp@wallacearchitechs.com</v>
          </cell>
          <cell r="DJ44" t="str">
            <v>Wallace and Associates</v>
          </cell>
          <cell r="DK44" t="str">
            <v>Claire Palmer</v>
          </cell>
          <cell r="DL44" t="str">
            <v>clairepalmer@sbcglobal.com</v>
          </cell>
          <cell r="DM44" t="str">
            <v>Claire Palmer, PLLC</v>
          </cell>
          <cell r="DN44" t="str">
            <v>no</v>
          </cell>
          <cell r="DO44">
            <v>0</v>
          </cell>
          <cell r="DP44">
            <v>0</v>
          </cell>
          <cell r="DQ44">
            <v>0</v>
          </cell>
          <cell r="DR44">
            <v>0</v>
          </cell>
          <cell r="DS44">
            <v>48161000700</v>
          </cell>
          <cell r="DT44" t="str">
            <v>No</v>
          </cell>
          <cell r="DU44">
            <v>11</v>
          </cell>
          <cell r="DV44" t="str">
            <v>yes</v>
          </cell>
          <cell r="DW44" t="str">
            <v>Teague Chamber of Commerce</v>
          </cell>
          <cell r="DX44" t="str">
            <v>Teague Fire Department</v>
          </cell>
          <cell r="DY44" t="str">
            <v>Eighth Avenue Baptist Church</v>
          </cell>
          <cell r="DZ44">
            <v>0</v>
          </cell>
          <cell r="EA44">
            <v>0</v>
          </cell>
          <cell r="EB44">
            <v>0</v>
          </cell>
          <cell r="EC44" t="str">
            <v>Acquisition/Rehab</v>
          </cell>
          <cell r="ED44">
            <v>0</v>
          </cell>
          <cell r="EE44" t="str">
            <v>1305 Dusky Thrush Trail</v>
          </cell>
          <cell r="EF44" t="str">
            <v>Austin</v>
          </cell>
          <cell r="EG44" t="str">
            <v>Robbye Meyer</v>
          </cell>
          <cell r="EH44" t="str">
            <v>robbye@arxadvantage.net</v>
          </cell>
          <cell r="EI44" t="str">
            <v>robbye@arxadvantage.net</v>
          </cell>
          <cell r="EJ44" t="str">
            <v>Robbye Meyer</v>
          </cell>
          <cell r="EK44" t="str">
            <v>Arx Advantage</v>
          </cell>
          <cell r="EL44">
            <v>0</v>
          </cell>
          <cell r="EM44">
            <v>5129632555</v>
          </cell>
          <cell r="EN44" t="str">
            <v>TX</v>
          </cell>
          <cell r="EO44">
            <v>78746</v>
          </cell>
          <cell r="EP44">
            <v>146.6885156675749</v>
          </cell>
          <cell r="EQ44">
            <v>127.77391008174391</v>
          </cell>
          <cell r="ER44">
            <v>82.991553133514984</v>
          </cell>
          <cell r="ES44" t="str">
            <v>835 W. Hwy 84, Rt 3 Box 300</v>
          </cell>
          <cell r="ET44" t="str">
            <v>Teague</v>
          </cell>
          <cell r="EU44" t="str">
            <v>Freestone</v>
          </cell>
          <cell r="EV44" t="str">
            <v>Freestone Apartments</v>
          </cell>
          <cell r="EW44">
            <v>75860</v>
          </cell>
          <cell r="EX44" t="str">
            <v>Dennis Hoover</v>
          </cell>
          <cell r="EY44" t="str">
            <v>dennishoover@hamiltonvalley.com</v>
          </cell>
          <cell r="EZ44" t="str">
            <v>HVM Housing, LLC</v>
          </cell>
          <cell r="FA44" t="str">
            <v>no</v>
          </cell>
          <cell r="FB44" t="str">
            <v>No</v>
          </cell>
          <cell r="FC44">
            <v>53</v>
          </cell>
          <cell r="FD44">
            <v>0</v>
          </cell>
          <cell r="FE44" t="str">
            <v>Craig Carney</v>
          </cell>
          <cell r="FF44" t="str">
            <v>craig@eng-firm.com</v>
          </cell>
          <cell r="FG44" t="str">
            <v>Carney and Assc</v>
          </cell>
          <cell r="FH44" t="str">
            <v>Yes</v>
          </cell>
          <cell r="FI44" t="str">
            <v>yes</v>
          </cell>
          <cell r="FJ44">
            <v>27</v>
          </cell>
          <cell r="FK44">
            <v>1.3</v>
          </cell>
          <cell r="FL44">
            <v>60556</v>
          </cell>
          <cell r="FM44">
            <v>31.635020000000001</v>
          </cell>
          <cell r="FN44" t="str">
            <v>yes</v>
          </cell>
          <cell r="FO44">
            <v>-96.270829000000006</v>
          </cell>
          <cell r="FP44" t="str">
            <v>yes</v>
          </cell>
          <cell r="FQ44" t="str">
            <v>no</v>
          </cell>
          <cell r="FR44" t="str">
            <v>Yes</v>
          </cell>
          <cell r="FS44" t="str">
            <v>no</v>
          </cell>
          <cell r="FT44" t="str">
            <v>yes</v>
          </cell>
          <cell r="FU44">
            <v>0</v>
          </cell>
          <cell r="FV44">
            <v>0</v>
          </cell>
          <cell r="FW44">
            <v>0</v>
          </cell>
          <cell r="FX44">
            <v>0</v>
          </cell>
          <cell r="FY44">
            <v>0</v>
          </cell>
          <cell r="FZ44">
            <v>0</v>
          </cell>
          <cell r="GA44" t="str">
            <v>HVM 2024 Teague, LLC</v>
          </cell>
          <cell r="GB44" t="str">
            <v>HVM 2024 PT Teague, LLC</v>
          </cell>
          <cell r="GC44" t="str">
            <v>HVM Housing, L.L.C.</v>
          </cell>
          <cell r="GD44" t="str">
            <v>The Hoover Companies, Inc. dba The BHHH Company, Inc.</v>
          </cell>
          <cell r="GE44" t="str">
            <v>F&amp;H Construction Company, LLC</v>
          </cell>
          <cell r="GF44" t="str">
            <v>Limited Liability Company</v>
          </cell>
          <cell r="GG44" t="str">
            <v>Limited Liability Company</v>
          </cell>
          <cell r="GH44" t="str">
            <v>Limited Liability Company</v>
          </cell>
          <cell r="GI44" t="str">
            <v>Corporation</v>
          </cell>
          <cell r="GJ44" t="str">
            <v>Limited Liability Company</v>
          </cell>
          <cell r="GK44">
            <v>0</v>
          </cell>
          <cell r="GL44">
            <v>0</v>
          </cell>
          <cell r="GM44">
            <v>0</v>
          </cell>
          <cell r="GN44">
            <v>18.100000000000001</v>
          </cell>
          <cell r="GO44" t="str">
            <v>2q</v>
          </cell>
          <cell r="GP44">
            <v>0</v>
          </cell>
          <cell r="GQ44">
            <v>8</v>
          </cell>
          <cell r="GR44">
            <v>0</v>
          </cell>
          <cell r="GS44">
            <v>0</v>
          </cell>
          <cell r="GT44" t="str">
            <v>Rural</v>
          </cell>
          <cell r="GU44">
            <v>0</v>
          </cell>
          <cell r="GV44">
            <v>6</v>
          </cell>
          <cell r="GW44">
            <v>9</v>
          </cell>
          <cell r="GX44">
            <v>2</v>
          </cell>
          <cell r="GY44">
            <v>0</v>
          </cell>
          <cell r="GZ44">
            <v>15</v>
          </cell>
          <cell r="HA44">
            <v>11</v>
          </cell>
          <cell r="HB44">
            <v>11</v>
          </cell>
          <cell r="HC44">
            <v>7</v>
          </cell>
          <cell r="HD44">
            <v>4</v>
          </cell>
          <cell r="HE44">
            <v>3</v>
          </cell>
          <cell r="HF44">
            <v>0</v>
          </cell>
          <cell r="HG44">
            <v>1</v>
          </cell>
          <cell r="HH44">
            <v>10</v>
          </cell>
          <cell r="HI44">
            <v>26</v>
          </cell>
          <cell r="HJ44">
            <v>12</v>
          </cell>
          <cell r="HK44">
            <v>6</v>
          </cell>
          <cell r="HL44">
            <v>3</v>
          </cell>
          <cell r="HM44">
            <v>4</v>
          </cell>
          <cell r="HN44">
            <v>0</v>
          </cell>
          <cell r="HO44">
            <v>1</v>
          </cell>
          <cell r="HP44">
            <v>1</v>
          </cell>
          <cell r="HQ44">
            <v>0</v>
          </cell>
          <cell r="HR44">
            <v>17</v>
          </cell>
          <cell r="HS44">
            <v>0</v>
          </cell>
          <cell r="HT44" t="str">
            <v>no</v>
          </cell>
          <cell r="HU44" t="str">
            <v>no</v>
          </cell>
          <cell r="HV44" t="str">
            <v>no</v>
          </cell>
          <cell r="HW44" t="str">
            <v>yes</v>
          </cell>
          <cell r="HX44" t="str">
            <v>yes</v>
          </cell>
          <cell r="HY44" t="str">
            <v>yes</v>
          </cell>
          <cell r="HZ44">
            <v>0</v>
          </cell>
          <cell r="IA44">
            <v>0</v>
          </cell>
          <cell r="IB44">
            <v>0</v>
          </cell>
          <cell r="IC44" t="str">
            <v>Gary Robinson</v>
          </cell>
          <cell r="ID44" t="str">
            <v>gary.k.robinson@raymondjames.com</v>
          </cell>
          <cell r="IE44" t="str">
            <v>Raymond James</v>
          </cell>
          <cell r="IF44" t="str">
            <v>General</v>
          </cell>
          <cell r="IG44">
            <v>0</v>
          </cell>
          <cell r="IH44">
            <v>51</v>
          </cell>
          <cell r="II44">
            <v>20</v>
          </cell>
          <cell r="IJ44">
            <v>14680</v>
          </cell>
          <cell r="IK44">
            <v>132</v>
          </cell>
          <cell r="IL44">
            <v>20</v>
          </cell>
          <cell r="IM44" t="str">
            <v>no</v>
          </cell>
          <cell r="IN44" t="str">
            <v>no</v>
          </cell>
          <cell r="IO44" t="str">
            <v>no</v>
          </cell>
          <cell r="IP44">
            <v>0</v>
          </cell>
          <cell r="IQ44">
            <v>0</v>
          </cell>
          <cell r="IR44">
            <v>0</v>
          </cell>
          <cell r="IS44" t="str">
            <v>no</v>
          </cell>
        </row>
        <row r="45">
          <cell r="A45">
            <v>24102</v>
          </cell>
          <cell r="B45" t="str">
            <v>2024-02-28 12:47:58</v>
          </cell>
          <cell r="C45" t="str">
            <v>Q:/http-files/mf/2024-HTC/mf24102/24102_Oleander Commons TDHCA Application.xlsx</v>
          </cell>
          <cell r="D45" t="str">
            <v>no</v>
          </cell>
          <cell r="E45" t="str">
            <v>yes</v>
          </cell>
          <cell r="F45" t="str">
            <v>yes</v>
          </cell>
          <cell r="G45" t="str">
            <v>no</v>
          </cell>
          <cell r="H45" t="str">
            <v>tfine@nationalchurchresidences.org</v>
          </cell>
          <cell r="I45" t="str">
            <v>Tracey Fine</v>
          </cell>
          <cell r="J45">
            <v>0</v>
          </cell>
          <cell r="K45">
            <v>0</v>
          </cell>
          <cell r="L45" t="str">
            <v>yes</v>
          </cell>
          <cell r="M45" t="str">
            <v>yes</v>
          </cell>
          <cell r="N45" t="str">
            <v>yes</v>
          </cell>
          <cell r="O45">
            <v>0</v>
          </cell>
          <cell r="P45">
            <v>64</v>
          </cell>
          <cell r="Q45">
            <v>1</v>
          </cell>
          <cell r="R45">
            <v>0</v>
          </cell>
          <cell r="S45">
            <v>0</v>
          </cell>
          <cell r="T45">
            <v>0</v>
          </cell>
          <cell r="U45">
            <v>0</v>
          </cell>
          <cell r="V45" t="str">
            <v>Anthony Paiano</v>
          </cell>
          <cell r="W45" t="str">
            <v>Anthony Paiano</v>
          </cell>
          <cell r="X45" t="str">
            <v>apaiano@alliarch.com</v>
          </cell>
          <cell r="Y45" t="str">
            <v>apaiano@alliarch.com</v>
          </cell>
          <cell r="Z45" t="str">
            <v>Alliance Architects</v>
          </cell>
          <cell r="AA45" t="str">
            <v>Alliance Architects</v>
          </cell>
          <cell r="AB45">
            <v>0</v>
          </cell>
          <cell r="AC45">
            <v>0</v>
          </cell>
          <cell r="AD45">
            <v>0</v>
          </cell>
          <cell r="AE45">
            <v>0</v>
          </cell>
          <cell r="AF45">
            <v>0</v>
          </cell>
          <cell r="AG45">
            <v>0</v>
          </cell>
          <cell r="AH45">
            <v>0</v>
          </cell>
          <cell r="AI45">
            <v>0</v>
          </cell>
          <cell r="AJ45" t="str">
            <v>TBD</v>
          </cell>
          <cell r="AK45">
            <v>0</v>
          </cell>
          <cell r="AL45">
            <v>0</v>
          </cell>
          <cell r="AM45">
            <v>0</v>
          </cell>
          <cell r="AN45">
            <v>0</v>
          </cell>
          <cell r="AO45">
            <v>0</v>
          </cell>
          <cell r="AP45">
            <v>0</v>
          </cell>
          <cell r="AQ45" t="str">
            <v>no</v>
          </cell>
          <cell r="AR45" t="str">
            <v>no</v>
          </cell>
          <cell r="AS45" t="str">
            <v>yes</v>
          </cell>
          <cell r="AT45">
            <v>1226243.05</v>
          </cell>
          <cell r="AU45">
            <v>0</v>
          </cell>
          <cell r="AV45">
            <v>0</v>
          </cell>
          <cell r="AW45" t="str">
            <v>Choose a Dropdown</v>
          </cell>
          <cell r="AX45" t="str">
            <v>HOME-ARP Nonprofit Operating Cost and/or Capacity Building Assistance</v>
          </cell>
          <cell r="AY45">
            <v>0</v>
          </cell>
          <cell r="AZ45">
            <v>0</v>
          </cell>
          <cell r="BA45">
            <v>0</v>
          </cell>
          <cell r="BB45">
            <v>0</v>
          </cell>
          <cell r="BC45">
            <v>0</v>
          </cell>
          <cell r="BD45" t="str">
            <v>TBD</v>
          </cell>
          <cell r="BE45">
            <v>0</v>
          </cell>
          <cell r="BF45">
            <v>0</v>
          </cell>
          <cell r="BG45" t="str">
            <v>Andrew Mazak</v>
          </cell>
          <cell r="BH45" t="str">
            <v>andrewm@VSInsights.com</v>
          </cell>
          <cell r="BI45" t="str">
            <v>VSI Insights</v>
          </cell>
          <cell r="BJ45">
            <v>0</v>
          </cell>
          <cell r="BK45" t="str">
            <v>Choose a Dropdown</v>
          </cell>
          <cell r="BL45">
            <v>0</v>
          </cell>
          <cell r="BM45">
            <v>0</v>
          </cell>
          <cell r="BN45">
            <v>0</v>
          </cell>
          <cell r="BO45">
            <v>0</v>
          </cell>
          <cell r="BP45">
            <v>0</v>
          </cell>
          <cell r="BQ45">
            <v>0</v>
          </cell>
          <cell r="BR45">
            <v>0</v>
          </cell>
          <cell r="BS45">
            <v>0</v>
          </cell>
          <cell r="BT45" t="str">
            <v>csanchez@nationalchurchresidences.org</v>
          </cell>
          <cell r="BU45" t="str">
            <v>National Church Residences</v>
          </cell>
          <cell r="BV45" t="str">
            <v>(210) 680-9199</v>
          </cell>
          <cell r="BW45" t="str">
            <v>If applicable</v>
          </cell>
          <cell r="BX45" t="str">
            <v>No</v>
          </cell>
          <cell r="BY45" t="str">
            <v>no</v>
          </cell>
          <cell r="BZ45">
            <v>0</v>
          </cell>
          <cell r="CA45">
            <v>0</v>
          </cell>
          <cell r="CB45">
            <v>0</v>
          </cell>
          <cell r="CC45" t="str">
            <v>National Church Residences</v>
          </cell>
          <cell r="CD45">
            <v>0</v>
          </cell>
          <cell r="CE45">
            <v>0</v>
          </cell>
          <cell r="CF45">
            <v>0</v>
          </cell>
          <cell r="CG45">
            <v>64</v>
          </cell>
          <cell r="CH45">
            <v>0</v>
          </cell>
          <cell r="CI45">
            <v>13</v>
          </cell>
          <cell r="CJ45">
            <v>0</v>
          </cell>
          <cell r="CK45">
            <v>26</v>
          </cell>
          <cell r="CL45">
            <v>25</v>
          </cell>
          <cell r="CM45">
            <v>0</v>
          </cell>
          <cell r="CN45">
            <v>0</v>
          </cell>
          <cell r="CO45">
            <v>1</v>
          </cell>
          <cell r="CP45">
            <v>0</v>
          </cell>
          <cell r="CQ45">
            <v>1</v>
          </cell>
          <cell r="CR45">
            <v>0</v>
          </cell>
          <cell r="CS45">
            <v>0</v>
          </cell>
          <cell r="CT45">
            <v>0</v>
          </cell>
          <cell r="CU45" t="str">
            <v>TBD</v>
          </cell>
          <cell r="CV45" t="str">
            <v>2245 North Bank Drive</v>
          </cell>
          <cell r="CW45" t="str">
            <v>Columbus</v>
          </cell>
          <cell r="CX45" t="str">
            <v>T. Daniel Kalubi</v>
          </cell>
          <cell r="CY45" t="str">
            <v>dkalubi@nationalchurchresidences.org</v>
          </cell>
          <cell r="CZ45" t="str">
            <v>(513) 293-2737</v>
          </cell>
          <cell r="DA45" t="str">
            <v>(513) 293-2737</v>
          </cell>
          <cell r="DB45" t="str">
            <v>OH</v>
          </cell>
          <cell r="DC45">
            <v>43220</v>
          </cell>
          <cell r="DD45" t="str">
            <v>Oleander Commons Senior Housing Limited Partnership</v>
          </cell>
          <cell r="DE45" t="str">
            <v>Ashley Quiett</v>
          </cell>
          <cell r="DF45" t="str">
            <v>aquiett@bbgres.com</v>
          </cell>
          <cell r="DG45" t="str">
            <v>BBG Real Estate Services</v>
          </cell>
          <cell r="DH45" t="str">
            <v>Anthony Paiano</v>
          </cell>
          <cell r="DI45" t="str">
            <v>apaiano@alliarch.com</v>
          </cell>
          <cell r="DJ45" t="str">
            <v>Alliance Architects</v>
          </cell>
          <cell r="DK45" t="str">
            <v>Sarah Scott</v>
          </cell>
          <cell r="DL45" t="str">
            <v>sscott@coatsrose.com</v>
          </cell>
          <cell r="DM45" t="str">
            <v>Coats Rose</v>
          </cell>
          <cell r="DN45" t="str">
            <v>no</v>
          </cell>
          <cell r="DO45">
            <v>0</v>
          </cell>
          <cell r="DQ45">
            <v>0</v>
          </cell>
          <cell r="DR45">
            <v>0</v>
          </cell>
          <cell r="DS45">
            <v>48201453800</v>
          </cell>
          <cell r="DT45" t="str">
            <v>no</v>
          </cell>
          <cell r="DU45">
            <v>11</v>
          </cell>
          <cell r="DV45" t="str">
            <v>yes</v>
          </cell>
          <cell r="DW45" t="str">
            <v>The Salvation Army</v>
          </cell>
          <cell r="DX45" t="str">
            <v>Chinese Community Center</v>
          </cell>
          <cell r="DY45">
            <v>0</v>
          </cell>
          <cell r="DZ45">
            <v>0</v>
          </cell>
          <cell r="EA45">
            <v>0</v>
          </cell>
          <cell r="EB45">
            <v>0</v>
          </cell>
          <cell r="EC45" t="str">
            <v>Acquisition/Rehab</v>
          </cell>
          <cell r="ED45">
            <v>0</v>
          </cell>
          <cell r="EE45">
            <v>0</v>
          </cell>
          <cell r="EF45">
            <v>0</v>
          </cell>
          <cell r="EG45">
            <v>0</v>
          </cell>
          <cell r="EH45">
            <v>0</v>
          </cell>
          <cell r="EI45">
            <v>0</v>
          </cell>
          <cell r="EJ45" t="str">
            <v>N/A</v>
          </cell>
          <cell r="EL45">
            <v>0</v>
          </cell>
          <cell r="EM45">
            <v>0</v>
          </cell>
          <cell r="EN45">
            <v>0</v>
          </cell>
          <cell r="EO45">
            <v>0</v>
          </cell>
          <cell r="EP45">
            <v>235.17953416065831</v>
          </cell>
          <cell r="EQ45">
            <v>235.17953416065831</v>
          </cell>
          <cell r="ER45">
            <v>163.5666997239272</v>
          </cell>
          <cell r="ES45" t="str">
            <v>12805 Bissonnet Street</v>
          </cell>
          <cell r="ET45" t="str">
            <v>Houston</v>
          </cell>
          <cell r="EU45" t="str">
            <v>Harris</v>
          </cell>
          <cell r="EV45" t="str">
            <v>Oleander Commons</v>
          </cell>
          <cell r="EW45">
            <v>77099</v>
          </cell>
          <cell r="EX45" t="str">
            <v>T. Daniel Kalubi</v>
          </cell>
          <cell r="EY45" t="str">
            <v>dkalubi@nationalchurchresidences.org</v>
          </cell>
          <cell r="EZ45" t="str">
            <v>National Church Residences</v>
          </cell>
          <cell r="FA45" t="str">
            <v>no</v>
          </cell>
          <cell r="FB45" t="str">
            <v>no</v>
          </cell>
          <cell r="FC45">
            <v>53</v>
          </cell>
          <cell r="FD45" t="str">
            <v>HUD’s Old Section 202 Program for the Elderly and Handicapped</v>
          </cell>
          <cell r="FE45">
            <v>0</v>
          </cell>
          <cell r="FF45">
            <v>0</v>
          </cell>
          <cell r="FG45">
            <v>0</v>
          </cell>
          <cell r="FH45" t="str">
            <v>Yes</v>
          </cell>
          <cell r="FI45" t="str">
            <v>no</v>
          </cell>
          <cell r="FJ45">
            <v>44</v>
          </cell>
          <cell r="FK45">
            <v>1.3</v>
          </cell>
          <cell r="FL45">
            <v>66983</v>
          </cell>
          <cell r="FM45">
            <v>29.671810000000001</v>
          </cell>
          <cell r="FN45" t="str">
            <v>yes</v>
          </cell>
          <cell r="FO45">
            <v>-95.606260000000006</v>
          </cell>
          <cell r="FP45" t="str">
            <v>no</v>
          </cell>
          <cell r="FQ45" t="str">
            <v>no</v>
          </cell>
          <cell r="FR45" t="str">
            <v>Yes</v>
          </cell>
          <cell r="FS45" t="str">
            <v>no</v>
          </cell>
          <cell r="FT45" t="str">
            <v>no</v>
          </cell>
          <cell r="FU45">
            <v>0</v>
          </cell>
          <cell r="FV45">
            <v>0</v>
          </cell>
          <cell r="FW45">
            <v>0</v>
          </cell>
          <cell r="FX45">
            <v>0</v>
          </cell>
          <cell r="FY45">
            <v>0</v>
          </cell>
          <cell r="FZ45">
            <v>0</v>
          </cell>
          <cell r="GA45" t="str">
            <v>Oleander Commons Senior Housing Limited Partnership</v>
          </cell>
          <cell r="GB45" t="str">
            <v>National Church Residences of Oleander Commons, LLC</v>
          </cell>
          <cell r="GC45" t="str">
            <v>National Church Residences</v>
          </cell>
          <cell r="GD45" t="str">
            <v>National Church Residences cont'd</v>
          </cell>
          <cell r="GE45">
            <v>0</v>
          </cell>
          <cell r="GF45" t="str">
            <v>Limited Partnership</v>
          </cell>
          <cell r="GG45" t="str">
            <v>Limited Liability Company</v>
          </cell>
          <cell r="GH45" t="str">
            <v>Non-Profit</v>
          </cell>
          <cell r="GI45" t="str">
            <v>Non-Profit</v>
          </cell>
          <cell r="GJ45">
            <v>0</v>
          </cell>
          <cell r="GK45">
            <v>0</v>
          </cell>
          <cell r="GL45">
            <v>0</v>
          </cell>
          <cell r="GN45">
            <v>20.5</v>
          </cell>
          <cell r="GO45" t="str">
            <v>3q</v>
          </cell>
          <cell r="GP45">
            <v>0</v>
          </cell>
          <cell r="GQ45">
            <v>6</v>
          </cell>
          <cell r="GR45">
            <v>0</v>
          </cell>
          <cell r="GS45">
            <v>0</v>
          </cell>
          <cell r="GT45" t="str">
            <v>Urban</v>
          </cell>
          <cell r="GU45">
            <v>0</v>
          </cell>
          <cell r="GV45">
            <v>6</v>
          </cell>
          <cell r="GW45">
            <v>9</v>
          </cell>
          <cell r="GX45">
            <v>2</v>
          </cell>
          <cell r="GY45">
            <v>0</v>
          </cell>
          <cell r="GZ45">
            <v>15</v>
          </cell>
          <cell r="HA45">
            <v>11</v>
          </cell>
          <cell r="HB45">
            <v>11</v>
          </cell>
          <cell r="HC45">
            <v>0</v>
          </cell>
          <cell r="HD45">
            <v>4</v>
          </cell>
          <cell r="HE45">
            <v>3</v>
          </cell>
          <cell r="HF45">
            <v>0</v>
          </cell>
          <cell r="HG45">
            <v>1</v>
          </cell>
          <cell r="HH45">
            <v>10</v>
          </cell>
          <cell r="HI45">
            <v>26</v>
          </cell>
          <cell r="HJ45">
            <v>12</v>
          </cell>
          <cell r="HK45">
            <v>6</v>
          </cell>
          <cell r="HL45">
            <v>3</v>
          </cell>
          <cell r="HM45">
            <v>4</v>
          </cell>
          <cell r="HN45">
            <v>0</v>
          </cell>
          <cell r="HO45">
            <v>1</v>
          </cell>
          <cell r="HP45">
            <v>1</v>
          </cell>
          <cell r="HQ45">
            <v>0</v>
          </cell>
          <cell r="HR45">
            <v>17</v>
          </cell>
          <cell r="HS45">
            <v>0</v>
          </cell>
          <cell r="HT45" t="str">
            <v>no</v>
          </cell>
          <cell r="HU45" t="str">
            <v>no</v>
          </cell>
          <cell r="HV45" t="str">
            <v>no</v>
          </cell>
          <cell r="HW45" t="str">
            <v>yes</v>
          </cell>
          <cell r="HX45" t="str">
            <v>yes</v>
          </cell>
          <cell r="HY45" t="str">
            <v>no</v>
          </cell>
          <cell r="HZ45">
            <v>0</v>
          </cell>
          <cell r="IA45">
            <v>0</v>
          </cell>
          <cell r="IB45">
            <v>0</v>
          </cell>
          <cell r="IC45" t="str">
            <v>Kristen Senff</v>
          </cell>
          <cell r="ID45" t="str">
            <v>ksenff@nefinc.org</v>
          </cell>
          <cell r="IE45" t="str">
            <v>National Equity Fund</v>
          </cell>
          <cell r="IF45" t="str">
            <v>Elderly</v>
          </cell>
          <cell r="IG45">
            <v>0</v>
          </cell>
          <cell r="IH45">
            <v>44</v>
          </cell>
          <cell r="II45">
            <v>64</v>
          </cell>
          <cell r="IJ45">
            <v>37309</v>
          </cell>
          <cell r="IK45">
            <v>125</v>
          </cell>
          <cell r="IL45">
            <v>65</v>
          </cell>
          <cell r="IM45" t="str">
            <v>no</v>
          </cell>
          <cell r="IN45" t="str">
            <v>no</v>
          </cell>
          <cell r="IO45" t="str">
            <v>yes</v>
          </cell>
          <cell r="IP45">
            <v>0</v>
          </cell>
          <cell r="IQ45">
            <v>0</v>
          </cell>
          <cell r="IR45">
            <v>0</v>
          </cell>
          <cell r="IS45" t="str">
            <v>no</v>
          </cell>
        </row>
        <row r="46">
          <cell r="A46">
            <v>24103</v>
          </cell>
          <cell r="B46" t="str">
            <v>2024-03-01 13:13:22</v>
          </cell>
          <cell r="C46" t="str">
            <v>Q:/http-files/mf/2024-HTC/mf24103/24103_Pleasant_Pointe.xlsx</v>
          </cell>
          <cell r="D46" t="str">
            <v>no</v>
          </cell>
          <cell r="E46" t="str">
            <v>yes</v>
          </cell>
          <cell r="F46" t="str">
            <v>yes</v>
          </cell>
          <cell r="G46" t="str">
            <v>no</v>
          </cell>
          <cell r="H46" t="str">
            <v>jbeckler@wilhoitproperties.com</v>
          </cell>
          <cell r="I46" t="str">
            <v>Jeff Beckler</v>
          </cell>
          <cell r="J46">
            <v>0</v>
          </cell>
          <cell r="K46" t="str">
            <v>417-890-3234</v>
          </cell>
          <cell r="L46" t="str">
            <v>yes</v>
          </cell>
          <cell r="M46" t="str">
            <v>yes</v>
          </cell>
          <cell r="N46" t="str">
            <v>yes</v>
          </cell>
          <cell r="O46">
            <v>0</v>
          </cell>
          <cell r="P46">
            <v>0</v>
          </cell>
          <cell r="Q46">
            <v>30</v>
          </cell>
          <cell r="R46">
            <v>30</v>
          </cell>
          <cell r="S46">
            <v>0</v>
          </cell>
          <cell r="T46">
            <v>0</v>
          </cell>
          <cell r="U46">
            <v>0</v>
          </cell>
          <cell r="V46" t="str">
            <v>Matt Zimmerman</v>
          </cell>
          <cell r="W46" t="str">
            <v>Mike Osbourn</v>
          </cell>
          <cell r="X46" t="str">
            <v>mzimmerman@wilhoitproperties.com</v>
          </cell>
          <cell r="Y46" t="str">
            <v>mikeo@kveng.com</v>
          </cell>
          <cell r="Z46" t="str">
            <v>Zimmerman Properties Construction, LLC</v>
          </cell>
          <cell r="AA46" t="str">
            <v>Kaw Valley</v>
          </cell>
          <cell r="AB46">
            <v>0</v>
          </cell>
          <cell r="AC46">
            <v>0</v>
          </cell>
          <cell r="AD46">
            <v>0</v>
          </cell>
          <cell r="AE46">
            <v>0</v>
          </cell>
          <cell r="AF46">
            <v>0</v>
          </cell>
          <cell r="AG46">
            <v>0</v>
          </cell>
          <cell r="AH46" t="str">
            <v>Matt Zimmerman</v>
          </cell>
          <cell r="AI46" t="str">
            <v>mzimmerman@wilhoitproperties.com</v>
          </cell>
          <cell r="AJ46" t="str">
            <v>Zimmerman Properties Construction, LLC</v>
          </cell>
          <cell r="AK46">
            <v>0</v>
          </cell>
          <cell r="AL46">
            <v>0</v>
          </cell>
          <cell r="AM46">
            <v>0</v>
          </cell>
          <cell r="AN46">
            <v>0</v>
          </cell>
          <cell r="AO46">
            <v>0</v>
          </cell>
          <cell r="AP46">
            <v>0</v>
          </cell>
          <cell r="AQ46" t="str">
            <v>no</v>
          </cell>
          <cell r="AR46" t="str">
            <v>no</v>
          </cell>
          <cell r="AS46" t="str">
            <v>no</v>
          </cell>
          <cell r="AT46">
            <v>1598863</v>
          </cell>
          <cell r="AU46">
            <v>0</v>
          </cell>
          <cell r="AV46">
            <v>0</v>
          </cell>
          <cell r="AW46" t="str">
            <v>Choose a Dropdown</v>
          </cell>
          <cell r="AX46" t="str">
            <v>HOME-ARP Nonprofit Operating Cost and/or Capacity Building Assistance</v>
          </cell>
          <cell r="AY46">
            <v>0</v>
          </cell>
          <cell r="AZ46">
            <v>0</v>
          </cell>
          <cell r="BA46">
            <v>0</v>
          </cell>
          <cell r="BB46" t="str">
            <v>Matt Zimmerman</v>
          </cell>
          <cell r="BC46" t="str">
            <v>mzimmerman@wilhoitproperties.com</v>
          </cell>
          <cell r="BD46" t="str">
            <v>Zimmerman Properties Construction, LLC</v>
          </cell>
          <cell r="BE46">
            <v>0</v>
          </cell>
          <cell r="BF46">
            <v>0</v>
          </cell>
          <cell r="BG46" t="str">
            <v>Rebecca Arthur</v>
          </cell>
          <cell r="BH46" t="str">
            <v>rebecca.arthur@novoco.com</v>
          </cell>
          <cell r="BI46" t="str">
            <v>Novogradac Consulting, LLC</v>
          </cell>
          <cell r="BJ46">
            <v>0</v>
          </cell>
          <cell r="BK46" t="str">
            <v>Choose a Dropdown</v>
          </cell>
          <cell r="BL46">
            <v>0</v>
          </cell>
          <cell r="BM46">
            <v>0</v>
          </cell>
          <cell r="BN46">
            <v>0</v>
          </cell>
          <cell r="BO46">
            <v>0</v>
          </cell>
          <cell r="BP46">
            <v>0</v>
          </cell>
          <cell r="BQ46">
            <v>0</v>
          </cell>
          <cell r="BR46">
            <v>0</v>
          </cell>
          <cell r="BS46" t="str">
            <v>Paula Wilhoit</v>
          </cell>
          <cell r="BT46" t="str">
            <v>pwilhoit@wilhoitproperties.com</v>
          </cell>
          <cell r="BU46" t="str">
            <v>Wilhoit Properties</v>
          </cell>
          <cell r="BV46" t="str">
            <v>417-883-1632</v>
          </cell>
          <cell r="BW46" t="str">
            <v>If applicable</v>
          </cell>
          <cell r="BX46" t="str">
            <v>No</v>
          </cell>
          <cell r="BY46" t="str">
            <v>Yes</v>
          </cell>
          <cell r="BZ46">
            <v>0</v>
          </cell>
          <cell r="CA46">
            <v>0</v>
          </cell>
          <cell r="CB46">
            <v>0</v>
          </cell>
          <cell r="CD46">
            <v>0</v>
          </cell>
          <cell r="CE46">
            <v>0</v>
          </cell>
          <cell r="CG46">
            <v>60</v>
          </cell>
          <cell r="CH46">
            <v>0</v>
          </cell>
          <cell r="CI46">
            <v>5</v>
          </cell>
          <cell r="CJ46">
            <v>0</v>
          </cell>
          <cell r="CK46">
            <v>12</v>
          </cell>
          <cell r="CL46">
            <v>43</v>
          </cell>
          <cell r="CM46">
            <v>0</v>
          </cell>
          <cell r="CN46">
            <v>0</v>
          </cell>
          <cell r="CO46">
            <v>0</v>
          </cell>
          <cell r="CP46">
            <v>0</v>
          </cell>
          <cell r="CQ46">
            <v>0</v>
          </cell>
          <cell r="CR46">
            <v>0</v>
          </cell>
          <cell r="CS46" t="str">
            <v>Kyle G. Heseman</v>
          </cell>
          <cell r="CT46" t="str">
            <v>kheseman@bkd.com</v>
          </cell>
          <cell r="CU46" t="str">
            <v>FORVIS</v>
          </cell>
          <cell r="CV46" t="str">
            <v>1329 East lark Street</v>
          </cell>
          <cell r="CW46" t="str">
            <v>Springfield</v>
          </cell>
          <cell r="CX46" t="str">
            <v>Justin Zimmerman</v>
          </cell>
          <cell r="CY46" t="str">
            <v>jmzlandco@wilhoitproperties.com</v>
          </cell>
          <cell r="CZ46" t="str">
            <v>417-861-6757</v>
          </cell>
          <cell r="DA46" t="str">
            <v>417-890-3239</v>
          </cell>
          <cell r="DB46" t="str">
            <v>MO</v>
          </cell>
          <cell r="DC46">
            <v>65804</v>
          </cell>
          <cell r="DD46" t="str">
            <v>Pleasant Pointe Apartments, LP</v>
          </cell>
          <cell r="DE46">
            <v>0</v>
          </cell>
          <cell r="DF46">
            <v>0</v>
          </cell>
          <cell r="DG46" t="str">
            <v>TBD</v>
          </cell>
          <cell r="DH46" t="str">
            <v>Bryan Hulst</v>
          </cell>
          <cell r="DI46" t="str">
            <v>bkhulst@parkertulsa.com</v>
          </cell>
          <cell r="DJ46" t="str">
            <v>Parker Associates Tulsa, LLC</v>
          </cell>
          <cell r="DK46" t="str">
            <v>Michelle Snedden</v>
          </cell>
          <cell r="DL46" t="str">
            <v>msnedden@shackleford.law</v>
          </cell>
          <cell r="DM46" t="str">
            <v>Shackleford, Bowen, McKinley &amp;</v>
          </cell>
          <cell r="DN46" t="str">
            <v>no</v>
          </cell>
          <cell r="DO46">
            <v>0</v>
          </cell>
          <cell r="DQ46">
            <v>0</v>
          </cell>
          <cell r="DR46">
            <v>0</v>
          </cell>
          <cell r="DS46">
            <v>48449950600</v>
          </cell>
          <cell r="DT46" t="str">
            <v>no</v>
          </cell>
          <cell r="DU46">
            <v>11</v>
          </cell>
          <cell r="DV46" t="str">
            <v>yes</v>
          </cell>
          <cell r="DW46" t="str">
            <v>Expectant Heart Pregancy Resource Center</v>
          </cell>
          <cell r="DX46" t="str">
            <v>East Texas Literacy Council</v>
          </cell>
          <cell r="DY46" t="str">
            <v>Portfolio Resident Services</v>
          </cell>
          <cell r="DZ46" t="str">
            <v>The Salvation Army</v>
          </cell>
          <cell r="EA46">
            <v>0</v>
          </cell>
          <cell r="EB46">
            <v>0</v>
          </cell>
          <cell r="EC46" t="str">
            <v>New Construction</v>
          </cell>
          <cell r="ED46">
            <v>0</v>
          </cell>
          <cell r="EE46">
            <v>0</v>
          </cell>
          <cell r="EF46">
            <v>0</v>
          </cell>
          <cell r="EG46">
            <v>0</v>
          </cell>
          <cell r="EH46">
            <v>0</v>
          </cell>
          <cell r="EI46">
            <v>0</v>
          </cell>
          <cell r="EL46">
            <v>0</v>
          </cell>
          <cell r="EM46">
            <v>0</v>
          </cell>
          <cell r="EN46">
            <v>0</v>
          </cell>
          <cell r="EO46">
            <v>0</v>
          </cell>
          <cell r="EP46">
            <v>173.63701850166819</v>
          </cell>
          <cell r="EQ46">
            <v>173.63701850166819</v>
          </cell>
          <cell r="ER46">
            <v>124.3933879284198</v>
          </cell>
          <cell r="ES46" t="str">
            <v>1708 West 16th Street</v>
          </cell>
          <cell r="ET46" t="str">
            <v>Mount Pleasant</v>
          </cell>
          <cell r="EU46" t="str">
            <v>Titus</v>
          </cell>
          <cell r="EV46" t="str">
            <v>Pleasant Pointe Apartments</v>
          </cell>
          <cell r="EW46">
            <v>75455</v>
          </cell>
          <cell r="EX46" t="str">
            <v>Justin Zimmerman</v>
          </cell>
          <cell r="EY46" t="str">
            <v>jmzlandco@wilhoitproperties.com</v>
          </cell>
          <cell r="EZ46" t="str">
            <v>Zimmerman AH Albatross, LLC</v>
          </cell>
          <cell r="FA46" t="str">
            <v>no</v>
          </cell>
          <cell r="FB46" t="str">
            <v>no</v>
          </cell>
          <cell r="FC46">
            <v>52</v>
          </cell>
          <cell r="FD46">
            <v>0</v>
          </cell>
          <cell r="FE46" t="str">
            <v>Mike Osbourn</v>
          </cell>
          <cell r="FF46" t="str">
            <v>mikeo@kveng.com</v>
          </cell>
          <cell r="FG46" t="str">
            <v>Kaw Valley</v>
          </cell>
          <cell r="FH46" t="str">
            <v>No</v>
          </cell>
          <cell r="FI46" t="str">
            <v>no</v>
          </cell>
          <cell r="FJ46">
            <v>126</v>
          </cell>
          <cell r="FK46">
            <v>1.3</v>
          </cell>
          <cell r="FL46">
            <v>37445</v>
          </cell>
          <cell r="FM46">
            <v>33.166967</v>
          </cell>
          <cell r="FN46" t="str">
            <v>yes</v>
          </cell>
          <cell r="FO46">
            <v>-94.995489000000006</v>
          </cell>
          <cell r="FP46" t="str">
            <v>no</v>
          </cell>
          <cell r="FQ46" t="str">
            <v>no</v>
          </cell>
          <cell r="FR46" t="str">
            <v>Yes</v>
          </cell>
          <cell r="FS46" t="str">
            <v>no</v>
          </cell>
          <cell r="FT46" t="str">
            <v>yes</v>
          </cell>
          <cell r="FU46">
            <v>0</v>
          </cell>
          <cell r="FV46">
            <v>0</v>
          </cell>
          <cell r="FW46">
            <v>0</v>
          </cell>
          <cell r="FX46" t="str">
            <v>X</v>
          </cell>
          <cell r="FY46">
            <v>0</v>
          </cell>
          <cell r="FZ46">
            <v>0</v>
          </cell>
          <cell r="GA46" t="str">
            <v>Pleasant Pointe Apartments, LP</v>
          </cell>
          <cell r="GB46" t="str">
            <v>Pleasant Pointe Housing, LLC</v>
          </cell>
          <cell r="GC46" t="str">
            <v>Zimmerman Properties, LLC</v>
          </cell>
          <cell r="GD46" t="str">
            <v>Zimmerman Investments, L.L.C.</v>
          </cell>
          <cell r="GE46" t="str">
            <v>Vaughn C. Zimmerman Revocable Trust U/A dated 5/5/1995, as restated</v>
          </cell>
          <cell r="GF46" t="str">
            <v>Limited Partnership</v>
          </cell>
          <cell r="GG46" t="str">
            <v>Limited Liability Company</v>
          </cell>
          <cell r="GH46" t="str">
            <v>Limited Liability Company</v>
          </cell>
          <cell r="GI46" t="str">
            <v>Limited Liability Company</v>
          </cell>
          <cell r="GJ46">
            <v>0</v>
          </cell>
          <cell r="GK46">
            <v>0</v>
          </cell>
          <cell r="GL46">
            <v>0</v>
          </cell>
          <cell r="GN46">
            <v>9.4</v>
          </cell>
          <cell r="GO46" t="str">
            <v>4q</v>
          </cell>
          <cell r="GP46">
            <v>1</v>
          </cell>
          <cell r="GQ46">
            <v>4</v>
          </cell>
          <cell r="GR46">
            <v>0</v>
          </cell>
          <cell r="GS46">
            <v>0</v>
          </cell>
          <cell r="GT46" t="str">
            <v>Rural</v>
          </cell>
          <cell r="GU46">
            <v>0</v>
          </cell>
          <cell r="GV46">
            <v>6</v>
          </cell>
          <cell r="GW46">
            <v>9</v>
          </cell>
          <cell r="GX46">
            <v>2</v>
          </cell>
          <cell r="GY46">
            <v>2</v>
          </cell>
          <cell r="GZ46">
            <v>15</v>
          </cell>
          <cell r="HA46">
            <v>11</v>
          </cell>
          <cell r="HB46">
            <v>11</v>
          </cell>
          <cell r="HC46">
            <v>7</v>
          </cell>
          <cell r="HD46">
            <v>5</v>
          </cell>
          <cell r="HE46">
            <v>3</v>
          </cell>
          <cell r="HF46">
            <v>4</v>
          </cell>
          <cell r="HG46">
            <v>1</v>
          </cell>
          <cell r="HH46">
            <v>10</v>
          </cell>
          <cell r="HI46">
            <v>26</v>
          </cell>
          <cell r="HJ46">
            <v>12</v>
          </cell>
          <cell r="HK46">
            <v>6</v>
          </cell>
          <cell r="HL46">
            <v>2</v>
          </cell>
          <cell r="HM46">
            <v>4</v>
          </cell>
          <cell r="HN46">
            <v>0</v>
          </cell>
          <cell r="HO46">
            <v>1</v>
          </cell>
          <cell r="HP46">
            <v>1</v>
          </cell>
          <cell r="HQ46">
            <v>0</v>
          </cell>
          <cell r="HR46">
            <v>19</v>
          </cell>
          <cell r="HS46">
            <v>0</v>
          </cell>
          <cell r="HT46" t="str">
            <v>no</v>
          </cell>
          <cell r="HU46" t="str">
            <v>no</v>
          </cell>
          <cell r="HV46" t="str">
            <v>no</v>
          </cell>
          <cell r="HW46" t="str">
            <v>yes</v>
          </cell>
          <cell r="HX46" t="str">
            <v>yes</v>
          </cell>
          <cell r="HY46" t="str">
            <v>yes</v>
          </cell>
          <cell r="HZ46" t="str">
            <v>The Salvation Army</v>
          </cell>
          <cell r="IA46">
            <v>0</v>
          </cell>
          <cell r="IB46">
            <v>0</v>
          </cell>
          <cell r="IC46" t="str">
            <v>Rachel M. Thomas-Phillips</v>
          </cell>
          <cell r="ID46" t="str">
            <v>rachel.thomas-phillips@regions.com</v>
          </cell>
          <cell r="IE46" t="str">
            <v>Regions Bank</v>
          </cell>
          <cell r="IF46" t="str">
            <v>General</v>
          </cell>
          <cell r="IG46">
            <v>0</v>
          </cell>
          <cell r="IH46">
            <v>56</v>
          </cell>
          <cell r="II46">
            <v>60</v>
          </cell>
          <cell r="IJ46">
            <v>65940</v>
          </cell>
          <cell r="IK46">
            <v>138</v>
          </cell>
          <cell r="IL46">
            <v>60</v>
          </cell>
          <cell r="IM46" t="str">
            <v>no</v>
          </cell>
          <cell r="IN46" t="str">
            <v>no</v>
          </cell>
          <cell r="IO46" t="str">
            <v>no</v>
          </cell>
          <cell r="IP46">
            <v>0</v>
          </cell>
          <cell r="IQ46">
            <v>0</v>
          </cell>
          <cell r="IR46">
            <v>0</v>
          </cell>
          <cell r="IS46" t="str">
            <v>no</v>
          </cell>
        </row>
        <row r="47">
          <cell r="A47">
            <v>24107</v>
          </cell>
          <cell r="B47" t="str">
            <v>2024-03-01 11:50:20</v>
          </cell>
          <cell r="C47" t="str">
            <v>Q:/http-files/mf/2024-HTC/mf24107/24107_Lofts_at_Redwood - 24-MFUniformApp_2024_3.1 - USE THIS FILE.xlsx</v>
          </cell>
          <cell r="D47" t="str">
            <v>no</v>
          </cell>
          <cell r="E47" t="str">
            <v>yes</v>
          </cell>
          <cell r="F47" t="str">
            <v>no</v>
          </cell>
          <cell r="G47" t="str">
            <v>no</v>
          </cell>
          <cell r="H47" t="str">
            <v>jervonharris@yahoo.com</v>
          </cell>
          <cell r="I47" t="str">
            <v>Jervon Harris</v>
          </cell>
          <cell r="J47">
            <v>7135034477</v>
          </cell>
          <cell r="K47">
            <v>7135034477</v>
          </cell>
          <cell r="L47" t="str">
            <v>yes</v>
          </cell>
          <cell r="M47" t="str">
            <v>no</v>
          </cell>
          <cell r="N47" t="str">
            <v>yes</v>
          </cell>
          <cell r="O47">
            <v>0</v>
          </cell>
          <cell r="P47">
            <v>26</v>
          </cell>
          <cell r="Q47">
            <v>62</v>
          </cell>
          <cell r="R47">
            <v>0</v>
          </cell>
          <cell r="S47">
            <v>0</v>
          </cell>
          <cell r="T47">
            <v>0</v>
          </cell>
          <cell r="U47">
            <v>0</v>
          </cell>
          <cell r="V47">
            <v>0</v>
          </cell>
          <cell r="W47" t="str">
            <v>Craig Carney</v>
          </cell>
          <cell r="X47">
            <v>0</v>
          </cell>
          <cell r="Y47" t="str">
            <v>Craig@Eng-Firm.com</v>
          </cell>
          <cell r="Z47" t="str">
            <v>See Housing General Contractor</v>
          </cell>
          <cell r="AA47" t="str">
            <v>Carney Engineering, PLLC</v>
          </cell>
          <cell r="AB47">
            <v>0</v>
          </cell>
          <cell r="AC47">
            <v>0</v>
          </cell>
          <cell r="AD47">
            <v>0</v>
          </cell>
          <cell r="AE47">
            <v>0</v>
          </cell>
          <cell r="AF47">
            <v>0</v>
          </cell>
          <cell r="AG47">
            <v>0</v>
          </cell>
          <cell r="AH47" t="str">
            <v>Michael Czapski</v>
          </cell>
          <cell r="AI47" t="str">
            <v>mczapski@nationsconstruction.com</v>
          </cell>
          <cell r="AJ47" t="str">
            <v>Nations Construction, LLC</v>
          </cell>
          <cell r="AK47">
            <v>0</v>
          </cell>
          <cell r="AL47">
            <v>0</v>
          </cell>
          <cell r="AM47">
            <v>0</v>
          </cell>
          <cell r="AN47">
            <v>0</v>
          </cell>
          <cell r="AO47">
            <v>0</v>
          </cell>
          <cell r="AP47">
            <v>0</v>
          </cell>
          <cell r="AQ47" t="str">
            <v>yes</v>
          </cell>
          <cell r="AR47" t="str">
            <v>no</v>
          </cell>
          <cell r="AS47" t="str">
            <v>no</v>
          </cell>
          <cell r="AT47">
            <v>2000000</v>
          </cell>
          <cell r="AU47">
            <v>0</v>
          </cell>
          <cell r="AV47">
            <v>0</v>
          </cell>
          <cell r="AW47" t="str">
            <v>Choose a Dropdown</v>
          </cell>
          <cell r="AX47" t="str">
            <v>HOME-ARP Nonprofit Operating Cost and/or Capacity Building Assistance</v>
          </cell>
          <cell r="AY47">
            <v>0</v>
          </cell>
          <cell r="AZ47">
            <v>0</v>
          </cell>
          <cell r="BA47">
            <v>0</v>
          </cell>
          <cell r="BB47">
            <v>0</v>
          </cell>
          <cell r="BC47">
            <v>0</v>
          </cell>
          <cell r="BD47" t="str">
            <v>See Housing General Contractor</v>
          </cell>
          <cell r="BE47">
            <v>0</v>
          </cell>
          <cell r="BF47">
            <v>0</v>
          </cell>
          <cell r="BG47" t="str">
            <v>Darrell Jack</v>
          </cell>
          <cell r="BH47" t="str">
            <v>djack@stic.net</v>
          </cell>
          <cell r="BI47" t="str">
            <v>Apartment Market Data, LLC</v>
          </cell>
          <cell r="BJ47">
            <v>0</v>
          </cell>
          <cell r="BK47" t="str">
            <v>Choose a Dropdown</v>
          </cell>
          <cell r="BL47">
            <v>0</v>
          </cell>
          <cell r="BM47">
            <v>0</v>
          </cell>
          <cell r="BN47">
            <v>0</v>
          </cell>
          <cell r="BO47">
            <v>0</v>
          </cell>
          <cell r="BP47">
            <v>0</v>
          </cell>
          <cell r="BQ47">
            <v>0</v>
          </cell>
          <cell r="BR47">
            <v>0</v>
          </cell>
          <cell r="BS47" t="str">
            <v>Cheryl Cotton</v>
          </cell>
          <cell r="BT47" t="str">
            <v>ccotton@ti-f.org</v>
          </cell>
          <cell r="BU47" t="str">
            <v>Texas Inter-Faith Management Corp</v>
          </cell>
          <cell r="BV47">
            <v>2814675484</v>
          </cell>
          <cell r="BX47" t="str">
            <v>Yes</v>
          </cell>
          <cell r="BY47" t="str">
            <v>no</v>
          </cell>
          <cell r="BZ47">
            <v>0</v>
          </cell>
          <cell r="CA47" t="str">
            <v>Lisa Hess</v>
          </cell>
          <cell r="CB47" t="str">
            <v>lhess@portfolioresidentservices.com</v>
          </cell>
          <cell r="CC47" t="str">
            <v>Portfolio Resident Services</v>
          </cell>
          <cell r="CD47">
            <v>0</v>
          </cell>
          <cell r="CE47">
            <v>0</v>
          </cell>
          <cell r="CF47" t="str">
            <v>See above</v>
          </cell>
          <cell r="CG47">
            <v>88</v>
          </cell>
          <cell r="CH47">
            <v>0</v>
          </cell>
          <cell r="CI47">
            <v>9</v>
          </cell>
          <cell r="CJ47">
            <v>0</v>
          </cell>
          <cell r="CK47">
            <v>36</v>
          </cell>
          <cell r="CL47">
            <v>33</v>
          </cell>
          <cell r="CM47">
            <v>10</v>
          </cell>
          <cell r="CN47">
            <v>0</v>
          </cell>
          <cell r="CO47">
            <v>0</v>
          </cell>
          <cell r="CP47">
            <v>0</v>
          </cell>
          <cell r="CQ47">
            <v>0</v>
          </cell>
          <cell r="CR47">
            <v>0</v>
          </cell>
          <cell r="CS47" t="str">
            <v>Phong Tran</v>
          </cell>
          <cell r="CT47" t="str">
            <v>phong.tran@novoco.com</v>
          </cell>
          <cell r="CU47" t="str">
            <v>Novogradac &amp; Company</v>
          </cell>
          <cell r="CV47" t="str">
            <v>3701 Kirby Drive, Suite 860</v>
          </cell>
          <cell r="CW47" t="str">
            <v>Houston</v>
          </cell>
          <cell r="CX47" t="str">
            <v>Eleanor M.C. Fanning</v>
          </cell>
          <cell r="CY47" t="str">
            <v>emcfanning@bromptonchdc.org</v>
          </cell>
          <cell r="CZ47">
            <v>7132054024</v>
          </cell>
          <cell r="DA47">
            <v>7132054024</v>
          </cell>
          <cell r="DB47" t="str">
            <v>TX</v>
          </cell>
          <cell r="DC47">
            <v>77098</v>
          </cell>
          <cell r="DD47" t="str">
            <v>CSH Lofts at Redwood, Ltd.</v>
          </cell>
          <cell r="DE47">
            <v>0</v>
          </cell>
          <cell r="DF47">
            <v>0</v>
          </cell>
          <cell r="DH47" t="str">
            <v>Brian Rumsey</v>
          </cell>
          <cell r="DI47" t="str">
            <v>brumsey@crossarchitects.com</v>
          </cell>
          <cell r="DJ47" t="str">
            <v>Cross Architects, PLLC</v>
          </cell>
          <cell r="DK47" t="str">
            <v>John Shackelford</v>
          </cell>
          <cell r="DL47" t="str">
            <v>jshack@shackelford.law</v>
          </cell>
          <cell r="DM47" t="str">
            <v>Shackelford, Bowen, McKinley, Norton</v>
          </cell>
          <cell r="DN47" t="str">
            <v>yes</v>
          </cell>
          <cell r="DO47">
            <v>0</v>
          </cell>
          <cell r="DQ47">
            <v>0</v>
          </cell>
          <cell r="DR47">
            <v>0</v>
          </cell>
          <cell r="DS47">
            <v>48439106102</v>
          </cell>
          <cell r="DT47" t="str">
            <v>no</v>
          </cell>
          <cell r="DU47">
            <v>11</v>
          </cell>
          <cell r="DV47" t="str">
            <v>yes</v>
          </cell>
          <cell r="DW47" t="str">
            <v>Tarrant Area Food Bank</v>
          </cell>
          <cell r="DX47" t="str">
            <v>Goodwill North Central Texas (Goodwill Industries of Fort Worth, Inc)</v>
          </cell>
          <cell r="DY47" t="str">
            <v>Sixty &amp; Better, Inc.</v>
          </cell>
          <cell r="DZ47" t="str">
            <v>United Way / Area Agency on Aging</v>
          </cell>
          <cell r="EA47">
            <v>0</v>
          </cell>
          <cell r="EB47">
            <v>0</v>
          </cell>
          <cell r="EC47" t="str">
            <v>New Construction</v>
          </cell>
          <cell r="ED47">
            <v>0</v>
          </cell>
          <cell r="EE47" t="str">
            <v>1401 Lavaca, #211</v>
          </cell>
          <cell r="EF47" t="str">
            <v>Austin</v>
          </cell>
          <cell r="EG47">
            <v>0</v>
          </cell>
          <cell r="EH47" t="str">
            <v>russ@csh-vault.com</v>
          </cell>
          <cell r="EI47">
            <v>0</v>
          </cell>
          <cell r="EJ47" t="str">
            <v>Russ Michaels</v>
          </cell>
          <cell r="EL47">
            <v>2129603913</v>
          </cell>
          <cell r="EM47">
            <v>2129603913</v>
          </cell>
          <cell r="EN47" t="str">
            <v>TX</v>
          </cell>
          <cell r="EO47">
            <v>78701</v>
          </cell>
          <cell r="EP47">
            <v>213.0357979502196</v>
          </cell>
          <cell r="EQ47">
            <v>213.0357979502196</v>
          </cell>
          <cell r="ER47">
            <v>145</v>
          </cell>
          <cell r="ES47" t="str">
            <v>5008 Collett Little Road</v>
          </cell>
          <cell r="ET47" t="str">
            <v>Fort Worth</v>
          </cell>
          <cell r="EU47" t="str">
            <v>Tarrant</v>
          </cell>
          <cell r="EV47" t="str">
            <v>Lofts at Redwood</v>
          </cell>
          <cell r="EW47">
            <v>76119</v>
          </cell>
          <cell r="EX47" t="str">
            <v>Eleanor M.C. Fanning</v>
          </cell>
          <cell r="EY47" t="str">
            <v>emcfanning@bromptonchdc.org</v>
          </cell>
          <cell r="EZ47" t="str">
            <v>Brompton Development, LLC</v>
          </cell>
          <cell r="FA47" t="str">
            <v>no</v>
          </cell>
          <cell r="FB47" t="str">
            <v>no</v>
          </cell>
          <cell r="FC47">
            <v>53</v>
          </cell>
          <cell r="FD47">
            <v>0</v>
          </cell>
          <cell r="FE47">
            <v>0</v>
          </cell>
          <cell r="FF47">
            <v>0</v>
          </cell>
          <cell r="FG47" t="str">
            <v>See Civil Engineer</v>
          </cell>
          <cell r="FH47" t="str">
            <v>Yes</v>
          </cell>
          <cell r="FI47" t="str">
            <v>no</v>
          </cell>
          <cell r="FJ47">
            <v>158</v>
          </cell>
          <cell r="FK47">
            <v>1.3</v>
          </cell>
          <cell r="FL47">
            <v>31904</v>
          </cell>
          <cell r="FM47">
            <v>32.670110999999999</v>
          </cell>
          <cell r="FN47" t="str">
            <v>yes</v>
          </cell>
          <cell r="FO47">
            <v>-97.248255999999998</v>
          </cell>
          <cell r="FP47" t="str">
            <v>yes</v>
          </cell>
          <cell r="FQ47" t="str">
            <v>yes</v>
          </cell>
          <cell r="FR47" t="str">
            <v>no</v>
          </cell>
          <cell r="FS47" t="str">
            <v>no</v>
          </cell>
          <cell r="FT47" t="str">
            <v>yes</v>
          </cell>
          <cell r="FU47">
            <v>0</v>
          </cell>
          <cell r="FV47">
            <v>0</v>
          </cell>
          <cell r="FW47">
            <v>0</v>
          </cell>
          <cell r="FX47" t="str">
            <v>x</v>
          </cell>
          <cell r="FY47">
            <v>0</v>
          </cell>
          <cell r="FZ47">
            <v>0</v>
          </cell>
          <cell r="GA47" t="str">
            <v>CSH Lofts at Redwood, Ltd.</v>
          </cell>
          <cell r="GB47" t="str">
            <v>CSH Lofts at Redwood GP, LLC</v>
          </cell>
          <cell r="GC47" t="str">
            <v>Brompton Community Housing Development Corporation</v>
          </cell>
          <cell r="GD47" t="str">
            <v>Brompton Development, LLC</v>
          </cell>
          <cell r="GE47" t="str">
            <v>Brompton Community Housing Development Corporation</v>
          </cell>
          <cell r="GF47" t="str">
            <v>Limited Partnership</v>
          </cell>
          <cell r="GG47" t="str">
            <v>Limited Liability Company</v>
          </cell>
          <cell r="GH47" t="str">
            <v>Non-Profit</v>
          </cell>
          <cell r="GI47" t="str">
            <v>Limited Liability Company</v>
          </cell>
          <cell r="GJ47" t="str">
            <v>Non-Profit</v>
          </cell>
          <cell r="GK47" t="str">
            <v>Rachel M. Thomas-Phillips</v>
          </cell>
          <cell r="GL47" t="str">
            <v>rachel.thomas-phillips@regions.com</v>
          </cell>
          <cell r="GM47" t="str">
            <v>Regions Affordable Housing</v>
          </cell>
          <cell r="GN47">
            <v>23.3</v>
          </cell>
          <cell r="GO47" t="str">
            <v>4q</v>
          </cell>
          <cell r="GP47">
            <v>1</v>
          </cell>
          <cell r="GQ47">
            <v>3</v>
          </cell>
          <cell r="GR47">
            <v>0</v>
          </cell>
          <cell r="GS47">
            <v>0</v>
          </cell>
          <cell r="GT47" t="str">
            <v>Urban</v>
          </cell>
          <cell r="GU47">
            <v>0</v>
          </cell>
          <cell r="GV47">
            <v>6</v>
          </cell>
          <cell r="GW47">
            <v>9</v>
          </cell>
          <cell r="GX47">
            <v>2</v>
          </cell>
          <cell r="GY47">
            <v>2</v>
          </cell>
          <cell r="GZ47">
            <v>15</v>
          </cell>
          <cell r="HA47">
            <v>11</v>
          </cell>
          <cell r="HB47">
            <v>11</v>
          </cell>
          <cell r="HC47">
            <v>0</v>
          </cell>
          <cell r="HD47">
            <v>5</v>
          </cell>
          <cell r="HE47">
            <v>3</v>
          </cell>
          <cell r="HF47">
            <v>4</v>
          </cell>
          <cell r="HG47">
            <v>1</v>
          </cell>
          <cell r="HH47">
            <v>10</v>
          </cell>
          <cell r="HI47">
            <v>26</v>
          </cell>
          <cell r="HJ47">
            <v>12</v>
          </cell>
          <cell r="HK47">
            <v>6</v>
          </cell>
          <cell r="HL47">
            <v>3</v>
          </cell>
          <cell r="HM47">
            <v>4</v>
          </cell>
          <cell r="HN47">
            <v>0</v>
          </cell>
          <cell r="HO47">
            <v>1</v>
          </cell>
          <cell r="HP47">
            <v>1</v>
          </cell>
          <cell r="HQ47">
            <v>0</v>
          </cell>
          <cell r="HR47">
            <v>19</v>
          </cell>
          <cell r="HS47">
            <v>0</v>
          </cell>
          <cell r="HT47" t="str">
            <v>no</v>
          </cell>
          <cell r="HU47" t="str">
            <v>no</v>
          </cell>
          <cell r="HV47" t="str">
            <v>no</v>
          </cell>
          <cell r="HW47" t="str">
            <v>yes</v>
          </cell>
          <cell r="HX47" t="str">
            <v>yes</v>
          </cell>
          <cell r="HY47" t="str">
            <v>yes</v>
          </cell>
          <cell r="HZ47" t="str">
            <v>United Way / Area Agency on Aging</v>
          </cell>
          <cell r="IA47">
            <v>0</v>
          </cell>
          <cell r="IB47">
            <v>0</v>
          </cell>
          <cell r="IC47" t="str">
            <v>Rachel M. Thomas-Phillips</v>
          </cell>
          <cell r="ID47" t="str">
            <v>rachel.thomas-phillips@regions.com</v>
          </cell>
          <cell r="IE47" t="str">
            <v>Regions Affordable Housing</v>
          </cell>
          <cell r="IF47" t="str">
            <v>General</v>
          </cell>
          <cell r="IG47">
            <v>0</v>
          </cell>
          <cell r="IH47">
            <v>49</v>
          </cell>
          <cell r="II47">
            <v>88</v>
          </cell>
          <cell r="IJ47">
            <v>68300</v>
          </cell>
          <cell r="IK47">
            <v>132</v>
          </cell>
          <cell r="IL47">
            <v>88</v>
          </cell>
          <cell r="IM47" t="str">
            <v>no</v>
          </cell>
          <cell r="IN47" t="str">
            <v>no</v>
          </cell>
          <cell r="IO47" t="str">
            <v>no</v>
          </cell>
          <cell r="IR47">
            <v>0</v>
          </cell>
          <cell r="IS47" t="str">
            <v>no</v>
          </cell>
        </row>
        <row r="48">
          <cell r="A48">
            <v>24110</v>
          </cell>
          <cell r="B48" t="str">
            <v>2024-03-01 10:44:24</v>
          </cell>
          <cell r="C48" t="str">
            <v>Q:/http-files/mf/2024-HTC/mf24110/24110_Northpark_Garden_Villas - 24-MFUniformApp_2024_3.1.xlsx</v>
          </cell>
          <cell r="D48" t="str">
            <v>no</v>
          </cell>
          <cell r="E48" t="str">
            <v>yes</v>
          </cell>
          <cell r="F48" t="str">
            <v>yes</v>
          </cell>
          <cell r="G48" t="str">
            <v>no</v>
          </cell>
          <cell r="H48" t="str">
            <v>jbartlett@interfaithgroup.org</v>
          </cell>
          <cell r="I48" t="str">
            <v>Jennifer Bartlett</v>
          </cell>
          <cell r="J48">
            <v>5012912011</v>
          </cell>
          <cell r="K48">
            <v>5012912011</v>
          </cell>
          <cell r="L48" t="str">
            <v>yes</v>
          </cell>
          <cell r="M48" t="str">
            <v>no</v>
          </cell>
          <cell r="N48" t="str">
            <v>yes</v>
          </cell>
          <cell r="O48">
            <v>0</v>
          </cell>
          <cell r="P48">
            <v>29</v>
          </cell>
          <cell r="Q48">
            <v>69</v>
          </cell>
          <cell r="R48">
            <v>0</v>
          </cell>
          <cell r="S48">
            <v>0</v>
          </cell>
          <cell r="T48">
            <v>0</v>
          </cell>
          <cell r="U48">
            <v>0</v>
          </cell>
          <cell r="V48">
            <v>0</v>
          </cell>
          <cell r="W48" t="str">
            <v>Shawn Arnwine</v>
          </cell>
          <cell r="X48">
            <v>0</v>
          </cell>
          <cell r="Y48" t="str">
            <v>sarnwine@quiddity.com</v>
          </cell>
          <cell r="Z48" t="str">
            <v>See Housing General Contractor</v>
          </cell>
          <cell r="AA48" t="str">
            <v>Quiddity</v>
          </cell>
          <cell r="AB48">
            <v>0</v>
          </cell>
          <cell r="AC48">
            <v>0</v>
          </cell>
          <cell r="AD48">
            <v>0</v>
          </cell>
          <cell r="AE48">
            <v>0</v>
          </cell>
          <cell r="AF48">
            <v>0</v>
          </cell>
          <cell r="AG48">
            <v>0</v>
          </cell>
          <cell r="AH48" t="str">
            <v>Michael Czapski</v>
          </cell>
          <cell r="AI48" t="str">
            <v>mczapski@nationsconstruction.com</v>
          </cell>
          <cell r="AJ48" t="str">
            <v>Nations Construction, LLC</v>
          </cell>
          <cell r="AK48">
            <v>0</v>
          </cell>
          <cell r="AL48">
            <v>0</v>
          </cell>
          <cell r="AM48">
            <v>0</v>
          </cell>
          <cell r="AN48">
            <v>0</v>
          </cell>
          <cell r="AO48">
            <v>0</v>
          </cell>
          <cell r="AP48">
            <v>0</v>
          </cell>
          <cell r="AQ48" t="str">
            <v>no</v>
          </cell>
          <cell r="AR48" t="str">
            <v>no</v>
          </cell>
          <cell r="AS48" t="str">
            <v>no</v>
          </cell>
          <cell r="AT48">
            <v>2000000</v>
          </cell>
          <cell r="AU48">
            <v>0</v>
          </cell>
          <cell r="AV48">
            <v>0</v>
          </cell>
          <cell r="AW48" t="str">
            <v>Choose a Dropdown</v>
          </cell>
          <cell r="AX48" t="str">
            <v>HOME-ARP Nonprofit Operating Cost and/or Capacity Building Assistance</v>
          </cell>
          <cell r="AY48">
            <v>0</v>
          </cell>
          <cell r="AZ48">
            <v>0</v>
          </cell>
          <cell r="BA48">
            <v>0</v>
          </cell>
          <cell r="BB48">
            <v>0</v>
          </cell>
          <cell r="BC48">
            <v>0</v>
          </cell>
          <cell r="BD48" t="str">
            <v>See Housing General Contractor</v>
          </cell>
          <cell r="BE48">
            <v>0</v>
          </cell>
          <cell r="BF48">
            <v>0</v>
          </cell>
          <cell r="BG48" t="str">
            <v>Robert O. Coe, II</v>
          </cell>
          <cell r="BH48" t="str">
            <v>robertocoe2@gmail.com</v>
          </cell>
          <cell r="BI48" t="str">
            <v>Affordable Housing Analysts</v>
          </cell>
          <cell r="BJ48">
            <v>0</v>
          </cell>
          <cell r="BK48" t="str">
            <v>Choose a Dropdown</v>
          </cell>
          <cell r="BL48">
            <v>0</v>
          </cell>
          <cell r="BM48">
            <v>0</v>
          </cell>
          <cell r="BN48">
            <v>0</v>
          </cell>
          <cell r="BO48">
            <v>0</v>
          </cell>
          <cell r="BP48">
            <v>0</v>
          </cell>
          <cell r="BQ48">
            <v>0</v>
          </cell>
          <cell r="BR48">
            <v>0</v>
          </cell>
          <cell r="BS48" t="str">
            <v>Cheryl Cotton</v>
          </cell>
          <cell r="BT48" t="str">
            <v>ccotton@ti-f.org</v>
          </cell>
          <cell r="BU48" t="str">
            <v>Texas Inter-Faith Management Corp</v>
          </cell>
          <cell r="BV48">
            <v>2814675484</v>
          </cell>
          <cell r="BX48" t="str">
            <v>No</v>
          </cell>
          <cell r="BY48" t="str">
            <v>no</v>
          </cell>
          <cell r="BZ48">
            <v>0</v>
          </cell>
          <cell r="CA48" t="str">
            <v>Lisa Hess</v>
          </cell>
          <cell r="CB48" t="str">
            <v>lhess@portfolioresidentservices.com</v>
          </cell>
          <cell r="CC48" t="str">
            <v>Portfolio Resident Services</v>
          </cell>
          <cell r="CD48">
            <v>0</v>
          </cell>
          <cell r="CE48">
            <v>0</v>
          </cell>
          <cell r="CF48" t="str">
            <v>See above</v>
          </cell>
          <cell r="CG48">
            <v>98</v>
          </cell>
          <cell r="CH48">
            <v>0</v>
          </cell>
          <cell r="CI48">
            <v>10</v>
          </cell>
          <cell r="CJ48">
            <v>0</v>
          </cell>
          <cell r="CK48">
            <v>40</v>
          </cell>
          <cell r="CL48">
            <v>37</v>
          </cell>
          <cell r="CM48">
            <v>11</v>
          </cell>
          <cell r="CN48">
            <v>0</v>
          </cell>
          <cell r="CO48">
            <v>0</v>
          </cell>
          <cell r="CP48">
            <v>0</v>
          </cell>
          <cell r="CQ48">
            <v>0</v>
          </cell>
          <cell r="CR48">
            <v>0</v>
          </cell>
          <cell r="CS48" t="str">
            <v>Phong Tran</v>
          </cell>
          <cell r="CT48" t="str">
            <v>phong.tran@novoco.com</v>
          </cell>
          <cell r="CU48" t="str">
            <v>Novogradac &amp; Company</v>
          </cell>
          <cell r="CV48" t="str">
            <v>3701 Kirby Drive, Suite 860</v>
          </cell>
          <cell r="CW48" t="str">
            <v>Houston</v>
          </cell>
          <cell r="CX48" t="str">
            <v>Russ Michaels</v>
          </cell>
          <cell r="CY48" t="str">
            <v>rmichaels@interfaithgroup.org</v>
          </cell>
          <cell r="CZ48">
            <v>2129603913</v>
          </cell>
          <cell r="DA48">
            <v>2129603913</v>
          </cell>
          <cell r="DB48" t="str">
            <v>TX</v>
          </cell>
          <cell r="DC48">
            <v>77098</v>
          </cell>
          <cell r="DD48" t="str">
            <v>CSH Northpark Garden Villas, Ltd.</v>
          </cell>
          <cell r="DE48">
            <v>0</v>
          </cell>
          <cell r="DF48">
            <v>0</v>
          </cell>
          <cell r="DH48" t="str">
            <v>Brian Rumsey</v>
          </cell>
          <cell r="DI48" t="str">
            <v>brumsey@crossarchitects.com</v>
          </cell>
          <cell r="DJ48" t="str">
            <v>Cross Architects, PLLC</v>
          </cell>
          <cell r="DK48" t="str">
            <v>John Shackelford</v>
          </cell>
          <cell r="DL48" t="str">
            <v>jshack@shackelford.law</v>
          </cell>
          <cell r="DM48" t="str">
            <v>Shackelford, Bowen, McKinley, Norton</v>
          </cell>
          <cell r="DN48" t="str">
            <v>yes</v>
          </cell>
          <cell r="DO48">
            <v>0</v>
          </cell>
          <cell r="DQ48">
            <v>0</v>
          </cell>
          <cell r="DR48">
            <v>0</v>
          </cell>
          <cell r="DS48">
            <v>48201240706</v>
          </cell>
          <cell r="DT48" t="str">
            <v>no</v>
          </cell>
          <cell r="DU48">
            <v>11</v>
          </cell>
          <cell r="DV48" t="str">
            <v>yes</v>
          </cell>
          <cell r="DW48" t="str">
            <v>Crime Stoppers of  Houston</v>
          </cell>
          <cell r="DX48" t="str">
            <v>Goodwill of Houston</v>
          </cell>
          <cell r="DY48" t="str">
            <v>Houston Food Bank</v>
          </cell>
          <cell r="DZ48" t="str">
            <v>Society of St Vincent de Paul</v>
          </cell>
          <cell r="EA48" t="str">
            <v>Rupani Foundation</v>
          </cell>
          <cell r="EB48">
            <v>0</v>
          </cell>
          <cell r="EC48" t="str">
            <v>New Construction</v>
          </cell>
          <cell r="ED48">
            <v>0</v>
          </cell>
          <cell r="EE48" t="str">
            <v>2812 Lighthouse Drive</v>
          </cell>
          <cell r="EF48" t="str">
            <v>Houston</v>
          </cell>
          <cell r="EG48">
            <v>0</v>
          </cell>
          <cell r="EH48" t="str">
            <v>jervonharris@yahoo.com</v>
          </cell>
          <cell r="EI48">
            <v>0</v>
          </cell>
          <cell r="EJ48" t="str">
            <v>Jervon Harris</v>
          </cell>
          <cell r="EL48">
            <v>7135034477</v>
          </cell>
          <cell r="EM48">
            <v>7135034477</v>
          </cell>
          <cell r="EN48" t="str">
            <v>TX</v>
          </cell>
          <cell r="EO48">
            <v>77058</v>
          </cell>
          <cell r="EP48">
            <v>200.90802103879031</v>
          </cell>
          <cell r="EQ48">
            <v>200.90802103879031</v>
          </cell>
          <cell r="ER48">
            <v>145</v>
          </cell>
          <cell r="ES48" t="str">
            <v>East Side Imperial Valley Dr at Northpark Central Dr</v>
          </cell>
          <cell r="ET48" t="str">
            <v>Houston</v>
          </cell>
          <cell r="EU48" t="str">
            <v>Harris</v>
          </cell>
          <cell r="EV48" t="str">
            <v>Northpark Garden Villas</v>
          </cell>
          <cell r="EW48">
            <v>77073</v>
          </cell>
          <cell r="EX48" t="str">
            <v>Russ Michaels</v>
          </cell>
          <cell r="EY48" t="str">
            <v>rmichaels@interfaithgroup.org</v>
          </cell>
          <cell r="EZ48" t="str">
            <v>Texas Inter-Faith Development, LLC</v>
          </cell>
          <cell r="FA48" t="str">
            <v>no</v>
          </cell>
          <cell r="FB48" t="str">
            <v>no</v>
          </cell>
          <cell r="FC48">
            <v>53</v>
          </cell>
          <cell r="FD48">
            <v>0</v>
          </cell>
          <cell r="FE48">
            <v>0</v>
          </cell>
          <cell r="FF48">
            <v>0</v>
          </cell>
          <cell r="FG48" t="str">
            <v>See Civil Engineer</v>
          </cell>
          <cell r="FH48" t="str">
            <v>Yes</v>
          </cell>
          <cell r="FI48" t="str">
            <v>no</v>
          </cell>
          <cell r="FJ48">
            <v>172</v>
          </cell>
          <cell r="FK48">
            <v>1.3</v>
          </cell>
          <cell r="FL48">
            <v>66364</v>
          </cell>
          <cell r="FM48">
            <v>29.991192000000002</v>
          </cell>
          <cell r="FN48" t="str">
            <v>yes</v>
          </cell>
          <cell r="FO48">
            <v>-95.409619000000006</v>
          </cell>
          <cell r="FP48" t="str">
            <v>yes</v>
          </cell>
          <cell r="FQ48" t="str">
            <v>yes</v>
          </cell>
          <cell r="FR48" t="str">
            <v>Yes</v>
          </cell>
          <cell r="FS48" t="str">
            <v>no</v>
          </cell>
          <cell r="FT48" t="str">
            <v>yes</v>
          </cell>
          <cell r="FU48">
            <v>0</v>
          </cell>
          <cell r="FV48">
            <v>0</v>
          </cell>
          <cell r="FW48">
            <v>0</v>
          </cell>
          <cell r="FX48" t="str">
            <v>x</v>
          </cell>
          <cell r="FY48">
            <v>0</v>
          </cell>
          <cell r="FZ48">
            <v>0</v>
          </cell>
          <cell r="GA48" t="str">
            <v>CSH Northpark Garden Villas, Ltd.</v>
          </cell>
          <cell r="GB48" t="str">
            <v>CSH Northpark Garden Villas GP, LLC</v>
          </cell>
          <cell r="GC48" t="str">
            <v>Texas Inter-Faith Housing Corporation</v>
          </cell>
          <cell r="GD48" t="str">
            <v>Texas Inter-Faith Development, LLC</v>
          </cell>
          <cell r="GE48" t="str">
            <v>Texas Inter-Faith Housing Corporation</v>
          </cell>
          <cell r="GF48" t="str">
            <v>Limited Partnership</v>
          </cell>
          <cell r="GG48" t="str">
            <v>Limited Liability Company</v>
          </cell>
          <cell r="GH48" t="str">
            <v>Non-Profit</v>
          </cell>
          <cell r="GI48" t="str">
            <v>Limited Liability Company</v>
          </cell>
          <cell r="GJ48" t="str">
            <v>Non-Profit</v>
          </cell>
          <cell r="GK48" t="str">
            <v>Rachel M. Thomas-Phillips</v>
          </cell>
          <cell r="GL48" t="str">
            <v>rachel.thomas-phillips@regions.com</v>
          </cell>
          <cell r="GM48" t="str">
            <v>Regions Affordable Housing</v>
          </cell>
          <cell r="GN48">
            <v>14.1</v>
          </cell>
          <cell r="GO48" t="str">
            <v>3q</v>
          </cell>
          <cell r="GP48">
            <v>1</v>
          </cell>
          <cell r="GQ48">
            <v>6</v>
          </cell>
          <cell r="GR48">
            <v>0</v>
          </cell>
          <cell r="GS48">
            <v>0</v>
          </cell>
          <cell r="GT48" t="str">
            <v>Urban</v>
          </cell>
          <cell r="GU48">
            <v>0</v>
          </cell>
          <cell r="GV48">
            <v>6</v>
          </cell>
          <cell r="GW48">
            <v>9</v>
          </cell>
          <cell r="GX48">
            <v>2</v>
          </cell>
          <cell r="GY48">
            <v>2</v>
          </cell>
          <cell r="GZ48">
            <v>15</v>
          </cell>
          <cell r="HA48">
            <v>11</v>
          </cell>
          <cell r="HB48">
            <v>11</v>
          </cell>
          <cell r="HC48">
            <v>7</v>
          </cell>
          <cell r="HD48">
            <v>4</v>
          </cell>
          <cell r="HE48">
            <v>3</v>
          </cell>
          <cell r="HF48">
            <v>4</v>
          </cell>
          <cell r="HG48">
            <v>1</v>
          </cell>
          <cell r="HH48">
            <v>10</v>
          </cell>
          <cell r="HI48">
            <v>26</v>
          </cell>
          <cell r="HJ48">
            <v>12</v>
          </cell>
          <cell r="HK48">
            <v>6</v>
          </cell>
          <cell r="HL48">
            <v>3</v>
          </cell>
          <cell r="HM48">
            <v>4</v>
          </cell>
          <cell r="HN48">
            <v>0</v>
          </cell>
          <cell r="HO48">
            <v>1</v>
          </cell>
          <cell r="HP48">
            <v>1</v>
          </cell>
          <cell r="HQ48">
            <v>0</v>
          </cell>
          <cell r="HR48">
            <v>19</v>
          </cell>
          <cell r="HS48">
            <v>0</v>
          </cell>
          <cell r="HT48" t="str">
            <v>no</v>
          </cell>
          <cell r="HU48" t="str">
            <v>no</v>
          </cell>
          <cell r="HV48" t="str">
            <v>no</v>
          </cell>
          <cell r="HW48" t="str">
            <v>yes</v>
          </cell>
          <cell r="HX48" t="str">
            <v>yes</v>
          </cell>
          <cell r="HY48" t="str">
            <v>yes</v>
          </cell>
          <cell r="HZ48" t="str">
            <v>Society of St Vincent de Paul</v>
          </cell>
          <cell r="IA48" t="str">
            <v>x</v>
          </cell>
          <cell r="IB48">
            <v>0</v>
          </cell>
          <cell r="IC48" t="str">
            <v>Rachel M. Thomas-Phillips</v>
          </cell>
          <cell r="ID48" t="str">
            <v>rachel.thomas-phillips@regions.com</v>
          </cell>
          <cell r="IE48" t="str">
            <v>Regions Affordable Housing</v>
          </cell>
          <cell r="IF48" t="str">
            <v>General</v>
          </cell>
          <cell r="IG48">
            <v>0</v>
          </cell>
          <cell r="IH48">
            <v>55</v>
          </cell>
          <cell r="II48">
            <v>98</v>
          </cell>
          <cell r="IJ48">
            <v>76050</v>
          </cell>
          <cell r="IK48">
            <v>138</v>
          </cell>
          <cell r="IL48">
            <v>98</v>
          </cell>
          <cell r="IM48" t="str">
            <v>no</v>
          </cell>
          <cell r="IN48" t="str">
            <v>no</v>
          </cell>
          <cell r="IO48" t="str">
            <v>no</v>
          </cell>
          <cell r="IR48">
            <v>0</v>
          </cell>
          <cell r="IS48" t="str">
            <v>no</v>
          </cell>
        </row>
        <row r="49">
          <cell r="A49">
            <v>24115</v>
          </cell>
          <cell r="B49" t="str">
            <v>2024-03-01 11:36:07</v>
          </cell>
          <cell r="C49" t="str">
            <v>Q:/http-files/mf/2024-HTC/mf24115/24115_Pine_Creek_Senior_Village - 24-MFUniformApp_2024_3.1.xlsx</v>
          </cell>
          <cell r="D49" t="str">
            <v>no</v>
          </cell>
          <cell r="E49" t="str">
            <v>yes</v>
          </cell>
          <cell r="F49" t="str">
            <v>yes</v>
          </cell>
          <cell r="G49" t="str">
            <v>no</v>
          </cell>
          <cell r="H49" t="str">
            <v>jervonharris@yahoo.com</v>
          </cell>
          <cell r="I49" t="str">
            <v>Jervon Harris</v>
          </cell>
          <cell r="J49">
            <v>7135034477</v>
          </cell>
          <cell r="K49">
            <v>7135034477</v>
          </cell>
          <cell r="L49" t="str">
            <v>no</v>
          </cell>
          <cell r="M49" t="str">
            <v>yes</v>
          </cell>
          <cell r="N49" t="str">
            <v>yes</v>
          </cell>
          <cell r="O49">
            <v>0</v>
          </cell>
          <cell r="P49">
            <v>54</v>
          </cell>
          <cell r="Q49">
            <v>12</v>
          </cell>
          <cell r="R49">
            <v>0</v>
          </cell>
          <cell r="S49">
            <v>0</v>
          </cell>
          <cell r="T49">
            <v>0</v>
          </cell>
          <cell r="U49">
            <v>0</v>
          </cell>
          <cell r="V49">
            <v>0</v>
          </cell>
          <cell r="W49" t="str">
            <v>Craig Carney</v>
          </cell>
          <cell r="X49">
            <v>0</v>
          </cell>
          <cell r="Y49" t="str">
            <v>Craig@Eng-Firm.com</v>
          </cell>
          <cell r="Z49" t="str">
            <v>See Housing General Contractor</v>
          </cell>
          <cell r="AA49" t="str">
            <v>Carney Engineering, PLLC</v>
          </cell>
          <cell r="AB49">
            <v>0</v>
          </cell>
          <cell r="AC49">
            <v>0</v>
          </cell>
          <cell r="AD49">
            <v>0</v>
          </cell>
          <cell r="AE49">
            <v>0</v>
          </cell>
          <cell r="AF49">
            <v>0</v>
          </cell>
          <cell r="AG49">
            <v>0</v>
          </cell>
          <cell r="AH49" t="str">
            <v>Michael Czapski</v>
          </cell>
          <cell r="AI49" t="str">
            <v>mczapski@nationsconstruction.com</v>
          </cell>
          <cell r="AJ49" t="str">
            <v>Nations Construction, LLC</v>
          </cell>
          <cell r="AK49">
            <v>0</v>
          </cell>
          <cell r="AL49">
            <v>0</v>
          </cell>
          <cell r="AM49">
            <v>0</v>
          </cell>
          <cell r="AN49">
            <v>0</v>
          </cell>
          <cell r="AO49">
            <v>0</v>
          </cell>
          <cell r="AP49">
            <v>0</v>
          </cell>
          <cell r="AQ49" t="str">
            <v>yes</v>
          </cell>
          <cell r="AR49" t="str">
            <v>no</v>
          </cell>
          <cell r="AS49" t="str">
            <v>no</v>
          </cell>
          <cell r="AT49">
            <v>1716205</v>
          </cell>
          <cell r="AU49">
            <v>0</v>
          </cell>
          <cell r="AV49">
            <v>0</v>
          </cell>
          <cell r="AW49" t="str">
            <v>Choose a Dropdown</v>
          </cell>
          <cell r="AX49" t="str">
            <v>HOME-ARP Nonprofit Operating Cost and/or Capacity Building Assistance</v>
          </cell>
          <cell r="AY49">
            <v>0</v>
          </cell>
          <cell r="AZ49">
            <v>0</v>
          </cell>
          <cell r="BA49">
            <v>0</v>
          </cell>
          <cell r="BB49">
            <v>0</v>
          </cell>
          <cell r="BC49">
            <v>0</v>
          </cell>
          <cell r="BD49" t="str">
            <v>See Housing General Contractor</v>
          </cell>
          <cell r="BE49">
            <v>0</v>
          </cell>
          <cell r="BF49">
            <v>0</v>
          </cell>
          <cell r="BG49" t="str">
            <v>Darrell Jack</v>
          </cell>
          <cell r="BH49" t="str">
            <v>djack@stic.net</v>
          </cell>
          <cell r="BI49" t="str">
            <v>Apartment Market Data, LLC</v>
          </cell>
          <cell r="BJ49">
            <v>0</v>
          </cell>
          <cell r="BK49" t="str">
            <v>Choose a Dropdown</v>
          </cell>
          <cell r="BL49">
            <v>0</v>
          </cell>
          <cell r="BM49">
            <v>0</v>
          </cell>
          <cell r="BN49">
            <v>0</v>
          </cell>
          <cell r="BO49">
            <v>0</v>
          </cell>
          <cell r="BP49">
            <v>0</v>
          </cell>
          <cell r="BQ49">
            <v>0</v>
          </cell>
          <cell r="BR49">
            <v>0</v>
          </cell>
          <cell r="BS49" t="str">
            <v>Cheryl Cotton</v>
          </cell>
          <cell r="BT49" t="str">
            <v>ccotton@ti-f.org</v>
          </cell>
          <cell r="BU49" t="str">
            <v>Texas Inter-Faith Management Corp</v>
          </cell>
          <cell r="BV49">
            <v>2814675484</v>
          </cell>
          <cell r="BX49" t="str">
            <v>Yes</v>
          </cell>
          <cell r="BY49" t="str">
            <v>no</v>
          </cell>
          <cell r="BZ49">
            <v>0</v>
          </cell>
          <cell r="CA49" t="str">
            <v>Lisa Hess</v>
          </cell>
          <cell r="CB49" t="str">
            <v>lhess@portfolioresidentservices.com</v>
          </cell>
          <cell r="CC49" t="str">
            <v>Portfolio Resident Services</v>
          </cell>
          <cell r="CD49">
            <v>0</v>
          </cell>
          <cell r="CE49">
            <v>0</v>
          </cell>
          <cell r="CF49" t="str">
            <v>See above</v>
          </cell>
          <cell r="CG49">
            <v>66</v>
          </cell>
          <cell r="CH49">
            <v>0</v>
          </cell>
          <cell r="CI49">
            <v>5</v>
          </cell>
          <cell r="CJ49">
            <v>0</v>
          </cell>
          <cell r="CK49">
            <v>14</v>
          </cell>
          <cell r="CL49">
            <v>47</v>
          </cell>
          <cell r="CM49">
            <v>0</v>
          </cell>
          <cell r="CN49">
            <v>0</v>
          </cell>
          <cell r="CO49">
            <v>0</v>
          </cell>
          <cell r="CP49">
            <v>0</v>
          </cell>
          <cell r="CQ49">
            <v>0</v>
          </cell>
          <cell r="CR49">
            <v>0</v>
          </cell>
          <cell r="CS49" t="str">
            <v>Phong Tran</v>
          </cell>
          <cell r="CT49" t="str">
            <v>phong.tran@novoco.com</v>
          </cell>
          <cell r="CU49" t="str">
            <v>Novogradac &amp; Company</v>
          </cell>
          <cell r="CV49" t="str">
            <v>3701 Kirby Drive, Suite 885</v>
          </cell>
          <cell r="CW49" t="str">
            <v>Houston</v>
          </cell>
          <cell r="CX49" t="str">
            <v>JOT Couch</v>
          </cell>
          <cell r="CY49" t="str">
            <v>executivedirector@ochdc.org</v>
          </cell>
          <cell r="CZ49">
            <v>7132537352</v>
          </cell>
          <cell r="DA49">
            <v>7132537352</v>
          </cell>
          <cell r="DB49" t="str">
            <v>TX</v>
          </cell>
          <cell r="DC49">
            <v>77098</v>
          </cell>
          <cell r="DD49" t="str">
            <v>CSH Pine Creek Senior Village, Ltd.</v>
          </cell>
          <cell r="DE49">
            <v>0</v>
          </cell>
          <cell r="DF49">
            <v>0</v>
          </cell>
          <cell r="DH49" t="str">
            <v>Brian Rumsey</v>
          </cell>
          <cell r="DI49" t="str">
            <v>brumsey@crossarchitects.com</v>
          </cell>
          <cell r="DJ49" t="str">
            <v>Cross Architects, PLLC</v>
          </cell>
          <cell r="DK49" t="str">
            <v>John Shackelford</v>
          </cell>
          <cell r="DL49" t="str">
            <v>jshack@shackelford.law</v>
          </cell>
          <cell r="DM49" t="str">
            <v>Shackelford, Bowen, McKinley, Norton</v>
          </cell>
          <cell r="DN49" t="str">
            <v>no</v>
          </cell>
          <cell r="DO49">
            <v>0</v>
          </cell>
          <cell r="DQ49">
            <v>0</v>
          </cell>
          <cell r="DR49">
            <v>0</v>
          </cell>
          <cell r="DS49">
            <v>48347950306</v>
          </cell>
          <cell r="DT49" t="str">
            <v>no</v>
          </cell>
          <cell r="DU49">
            <v>11</v>
          </cell>
          <cell r="DV49" t="str">
            <v>yes</v>
          </cell>
          <cell r="DW49" t="str">
            <v>Goodwill Industries of Central East Texas</v>
          </cell>
          <cell r="DX49" t="str">
            <v>Community RX Help</v>
          </cell>
          <cell r="DY49" t="str">
            <v>Nacogdoches HOPE</v>
          </cell>
          <cell r="DZ49" t="str">
            <v>Family Crisis Center of East Texas</v>
          </cell>
          <cell r="EA49" t="str">
            <v>Christian Womans Jobs Corps Mens Job Corps</v>
          </cell>
          <cell r="EB49">
            <v>0</v>
          </cell>
          <cell r="EC49" t="str">
            <v>New Construction</v>
          </cell>
          <cell r="ED49">
            <v>0</v>
          </cell>
          <cell r="EE49" t="str">
            <v>1401 Lavaca, #211</v>
          </cell>
          <cell r="EF49" t="str">
            <v>Austin</v>
          </cell>
          <cell r="EG49">
            <v>0</v>
          </cell>
          <cell r="EH49" t="str">
            <v>russ@csh-vault.com</v>
          </cell>
          <cell r="EI49">
            <v>0</v>
          </cell>
          <cell r="EJ49" t="str">
            <v>Russ Michaels</v>
          </cell>
          <cell r="EL49">
            <v>2129603913</v>
          </cell>
          <cell r="EM49">
            <v>2129603913</v>
          </cell>
          <cell r="EN49" t="str">
            <v>TX</v>
          </cell>
          <cell r="EO49">
            <v>78701</v>
          </cell>
          <cell r="EP49">
            <v>234.9783333333333</v>
          </cell>
          <cell r="EQ49">
            <v>234.9783333333333</v>
          </cell>
          <cell r="ER49">
            <v>155</v>
          </cell>
          <cell r="ES49" t="str">
            <v>SEC SE Stallings Drive and East Main Street</v>
          </cell>
          <cell r="ET49" t="str">
            <v>Nacogdoches</v>
          </cell>
          <cell r="EU49" t="str">
            <v>Nacogdoches</v>
          </cell>
          <cell r="EV49" t="str">
            <v>Pine Creek Senior Village</v>
          </cell>
          <cell r="EW49">
            <v>75961</v>
          </cell>
          <cell r="EX49" t="str">
            <v>JOT Couch</v>
          </cell>
          <cell r="EY49" t="str">
            <v>executivedirector@ochdc.org</v>
          </cell>
          <cell r="EZ49" t="str">
            <v>Oaklake Development, LLC</v>
          </cell>
          <cell r="FA49" t="str">
            <v>no</v>
          </cell>
          <cell r="FB49" t="str">
            <v>no</v>
          </cell>
          <cell r="FC49">
            <v>50</v>
          </cell>
          <cell r="FD49">
            <v>0</v>
          </cell>
          <cell r="FE49">
            <v>0</v>
          </cell>
          <cell r="FF49">
            <v>0</v>
          </cell>
          <cell r="FG49" t="str">
            <v>See Civil Engineer</v>
          </cell>
          <cell r="FH49" t="str">
            <v>Yes</v>
          </cell>
          <cell r="FI49" t="str">
            <v>no</v>
          </cell>
          <cell r="FJ49">
            <v>90</v>
          </cell>
          <cell r="FK49">
            <v>1.3</v>
          </cell>
          <cell r="FL49">
            <v>57721</v>
          </cell>
          <cell r="FM49">
            <v>31.587928000000002</v>
          </cell>
          <cell r="FN49" t="str">
            <v>yes</v>
          </cell>
          <cell r="FO49">
            <v>-94.619197</v>
          </cell>
          <cell r="FP49" t="str">
            <v>yes</v>
          </cell>
          <cell r="FQ49" t="str">
            <v>no</v>
          </cell>
          <cell r="FR49" t="str">
            <v>no</v>
          </cell>
          <cell r="FS49" t="str">
            <v>no</v>
          </cell>
          <cell r="FT49" t="str">
            <v>yes</v>
          </cell>
          <cell r="FU49">
            <v>0</v>
          </cell>
          <cell r="FV49">
            <v>0</v>
          </cell>
          <cell r="FW49">
            <v>0</v>
          </cell>
          <cell r="FX49" t="str">
            <v>x</v>
          </cell>
          <cell r="FY49">
            <v>0</v>
          </cell>
          <cell r="FZ49">
            <v>0</v>
          </cell>
          <cell r="GA49" t="str">
            <v>CSH Pine Creek Senior Village, Ltd.</v>
          </cell>
          <cell r="GB49" t="str">
            <v>CSH Pine Creek Senior Village GP, LLC</v>
          </cell>
          <cell r="GC49" t="str">
            <v>Oaklake Community Housing Development Coporation</v>
          </cell>
          <cell r="GD49" t="str">
            <v>Oaklake Development, LLC</v>
          </cell>
          <cell r="GE49" t="str">
            <v>Oaklake Community Housing Development Coporation</v>
          </cell>
          <cell r="GF49" t="str">
            <v>Limited Partnership</v>
          </cell>
          <cell r="GG49" t="str">
            <v>Limited Liability Company</v>
          </cell>
          <cell r="GH49" t="str">
            <v>Non-Profit</v>
          </cell>
          <cell r="GI49" t="str">
            <v>Limited Liability Company</v>
          </cell>
          <cell r="GJ49" t="str">
            <v>Non-Profit</v>
          </cell>
          <cell r="GK49" t="str">
            <v>Rachel M. Thomas-Phillips</v>
          </cell>
          <cell r="GL49" t="str">
            <v>rachel.thomas-phillips@regions.com</v>
          </cell>
          <cell r="GM49" t="str">
            <v>Regions Affordable Housing</v>
          </cell>
          <cell r="GN49">
            <v>15.9</v>
          </cell>
          <cell r="GO49" t="str">
            <v>2q</v>
          </cell>
          <cell r="GP49">
            <v>1</v>
          </cell>
          <cell r="GQ49">
            <v>5</v>
          </cell>
          <cell r="GR49">
            <v>0</v>
          </cell>
          <cell r="GS49">
            <v>0</v>
          </cell>
          <cell r="GT49" t="str">
            <v>Rural</v>
          </cell>
          <cell r="GU49">
            <v>0</v>
          </cell>
          <cell r="GV49">
            <v>6</v>
          </cell>
          <cell r="GW49">
            <v>9</v>
          </cell>
          <cell r="GX49">
            <v>2</v>
          </cell>
          <cell r="GY49">
            <v>2</v>
          </cell>
          <cell r="GZ49">
            <v>15</v>
          </cell>
          <cell r="HA49">
            <v>11</v>
          </cell>
          <cell r="HB49">
            <v>11</v>
          </cell>
          <cell r="HC49">
            <v>7</v>
          </cell>
          <cell r="HD49">
            <v>5</v>
          </cell>
          <cell r="HE49">
            <v>3</v>
          </cell>
          <cell r="HF49">
            <v>4</v>
          </cell>
          <cell r="HG49">
            <v>1</v>
          </cell>
          <cell r="HH49">
            <v>10</v>
          </cell>
          <cell r="HI49">
            <v>26</v>
          </cell>
          <cell r="HJ49">
            <v>12</v>
          </cell>
          <cell r="HK49">
            <v>6</v>
          </cell>
          <cell r="HL49">
            <v>1</v>
          </cell>
          <cell r="HM49">
            <v>4</v>
          </cell>
          <cell r="HN49">
            <v>0</v>
          </cell>
          <cell r="HO49">
            <v>1</v>
          </cell>
          <cell r="HP49">
            <v>0</v>
          </cell>
          <cell r="HQ49">
            <v>0</v>
          </cell>
          <cell r="HR49">
            <v>19</v>
          </cell>
          <cell r="HS49">
            <v>0</v>
          </cell>
          <cell r="HT49" t="str">
            <v>no</v>
          </cell>
          <cell r="HU49" t="str">
            <v>no</v>
          </cell>
          <cell r="HV49" t="str">
            <v>no</v>
          </cell>
          <cell r="HW49" t="str">
            <v>yes</v>
          </cell>
          <cell r="HX49" t="str">
            <v>yes</v>
          </cell>
          <cell r="HY49" t="str">
            <v>yes</v>
          </cell>
          <cell r="HZ49" t="str">
            <v>Family Crisis Center of East Texas</v>
          </cell>
          <cell r="IA49" t="str">
            <v>x</v>
          </cell>
          <cell r="IB49">
            <v>0</v>
          </cell>
          <cell r="IC49" t="str">
            <v>Rachel M. Thomas-Phillips</v>
          </cell>
          <cell r="ID49" t="str">
            <v>rachel.thomas-phillips@regions.com</v>
          </cell>
          <cell r="IE49" t="str">
            <v>Regions Affordable Housing</v>
          </cell>
          <cell r="IF49" t="str">
            <v>Elderly</v>
          </cell>
          <cell r="IG49">
            <v>0</v>
          </cell>
          <cell r="IH49">
            <v>56</v>
          </cell>
          <cell r="II49">
            <v>66</v>
          </cell>
          <cell r="IJ49">
            <v>42600</v>
          </cell>
          <cell r="IK49">
            <v>136</v>
          </cell>
          <cell r="IL49">
            <v>66</v>
          </cell>
          <cell r="IM49" t="str">
            <v>no</v>
          </cell>
          <cell r="IN49" t="str">
            <v>no</v>
          </cell>
          <cell r="IO49" t="str">
            <v>no</v>
          </cell>
          <cell r="IR49">
            <v>0</v>
          </cell>
          <cell r="IS49" t="str">
            <v>no</v>
          </cell>
        </row>
        <row r="50">
          <cell r="A50">
            <v>24119</v>
          </cell>
          <cell r="B50" t="str">
            <v>2024-03-01 07:26:39</v>
          </cell>
          <cell r="C50" t="str">
            <v>Q:/http-files/mf/2024-HTC/mf24119/24119_Retreat at Esther.xlsx</v>
          </cell>
          <cell r="D50" t="str">
            <v>no</v>
          </cell>
          <cell r="E50" t="str">
            <v>yes</v>
          </cell>
          <cell r="F50" t="str">
            <v>yes</v>
          </cell>
          <cell r="G50" t="str">
            <v>no</v>
          </cell>
          <cell r="H50" t="str">
            <v>tdula@coatsrose.com</v>
          </cell>
          <cell r="I50" t="str">
            <v>Tamea Dula</v>
          </cell>
          <cell r="J50">
            <v>0</v>
          </cell>
          <cell r="K50">
            <v>7136537322</v>
          </cell>
          <cell r="L50" t="str">
            <v>yes</v>
          </cell>
          <cell r="M50" t="str">
            <v>no</v>
          </cell>
          <cell r="N50" t="str">
            <v>yes</v>
          </cell>
          <cell r="O50">
            <v>0</v>
          </cell>
          <cell r="P50">
            <v>77</v>
          </cell>
          <cell r="Q50">
            <v>26</v>
          </cell>
          <cell r="R50">
            <v>0</v>
          </cell>
          <cell r="S50">
            <v>0</v>
          </cell>
          <cell r="T50">
            <v>0</v>
          </cell>
          <cell r="U50">
            <v>0</v>
          </cell>
          <cell r="V50" t="str">
            <v>Kevin Hardy</v>
          </cell>
          <cell r="W50" t="str">
            <v>Tyler Ray</v>
          </cell>
          <cell r="X50" t="str">
            <v>kevin.hardy@itexgrp.com</v>
          </cell>
          <cell r="Y50" t="str">
            <v>tray@wga-llp.com</v>
          </cell>
          <cell r="Z50" t="str">
            <v>ICON Builders, LLC</v>
          </cell>
          <cell r="AA50" t="str">
            <v>WGA Consulting Engineers</v>
          </cell>
          <cell r="AB50">
            <v>0</v>
          </cell>
          <cell r="AC50">
            <v>0</v>
          </cell>
          <cell r="AD50">
            <v>0</v>
          </cell>
          <cell r="AE50">
            <v>0</v>
          </cell>
          <cell r="AF50">
            <v>0</v>
          </cell>
          <cell r="AG50">
            <v>0</v>
          </cell>
          <cell r="AH50" t="str">
            <v>Kevin Hardy</v>
          </cell>
          <cell r="AI50" t="str">
            <v>kevin.hardy@itexgrp.com</v>
          </cell>
          <cell r="AJ50" t="str">
            <v>ICON Builders, LLC</v>
          </cell>
          <cell r="AK50">
            <v>0</v>
          </cell>
          <cell r="AL50">
            <v>0</v>
          </cell>
          <cell r="AM50">
            <v>0</v>
          </cell>
          <cell r="AN50">
            <v>0</v>
          </cell>
          <cell r="AO50">
            <v>0</v>
          </cell>
          <cell r="AP50">
            <v>0</v>
          </cell>
          <cell r="AQ50" t="str">
            <v>no</v>
          </cell>
          <cell r="AR50" t="str">
            <v>no</v>
          </cell>
          <cell r="AS50" t="str">
            <v>no</v>
          </cell>
          <cell r="AT50">
            <v>2000000</v>
          </cell>
          <cell r="AU50">
            <v>0</v>
          </cell>
          <cell r="AV50">
            <v>0</v>
          </cell>
          <cell r="AW50" t="str">
            <v>Choose a Dropdown</v>
          </cell>
          <cell r="AX50" t="str">
            <v>HOME-ARP Nonprofit Operating Cost and/or Capacity Building Assistance</v>
          </cell>
          <cell r="AY50">
            <v>0</v>
          </cell>
          <cell r="AZ50">
            <v>0</v>
          </cell>
          <cell r="BA50">
            <v>0</v>
          </cell>
          <cell r="BB50" t="str">
            <v>Kevin Hardy</v>
          </cell>
          <cell r="BC50" t="str">
            <v>kevin.hardy@itexgrp.com</v>
          </cell>
          <cell r="BD50" t="str">
            <v>ICON Builders, LLC</v>
          </cell>
          <cell r="BE50">
            <v>0</v>
          </cell>
          <cell r="BF50">
            <v>0</v>
          </cell>
          <cell r="BG50" t="str">
            <v>Tim Treadway</v>
          </cell>
          <cell r="BH50" t="str">
            <v>ttreadway@valbridge.com</v>
          </cell>
          <cell r="BI50" t="str">
            <v>Valbridge Property Advisors</v>
          </cell>
          <cell r="BJ50">
            <v>0</v>
          </cell>
          <cell r="BK50" t="str">
            <v>Choose a Dropdown</v>
          </cell>
          <cell r="BL50">
            <v>0</v>
          </cell>
          <cell r="BM50">
            <v>0</v>
          </cell>
          <cell r="BN50">
            <v>0</v>
          </cell>
          <cell r="BO50">
            <v>0</v>
          </cell>
          <cell r="BP50">
            <v>0</v>
          </cell>
          <cell r="BQ50">
            <v>0</v>
          </cell>
          <cell r="BR50">
            <v>0</v>
          </cell>
          <cell r="BS50" t="str">
            <v>Christopher A. Akbari</v>
          </cell>
          <cell r="BT50" t="str">
            <v>mgmt@itexgrp.com</v>
          </cell>
          <cell r="BU50" t="str">
            <v>ITEX Property Management, LLC</v>
          </cell>
          <cell r="BV50">
            <v>8329415343</v>
          </cell>
          <cell r="BW50" t="str">
            <v>Not applicable</v>
          </cell>
          <cell r="BX50" t="str">
            <v>Yes</v>
          </cell>
          <cell r="BY50" t="str">
            <v>no</v>
          </cell>
          <cell r="BZ50">
            <v>0</v>
          </cell>
          <cell r="CA50" t="str">
            <v>Christopher A. Akbari</v>
          </cell>
          <cell r="CB50" t="str">
            <v>mgmt@itexgrp.com</v>
          </cell>
          <cell r="CC50" t="str">
            <v>ITEX Property Management, LLC</v>
          </cell>
          <cell r="CD50">
            <v>0</v>
          </cell>
          <cell r="CE50">
            <v>0</v>
          </cell>
          <cell r="CF50" t="str">
            <v>Not Applicable</v>
          </cell>
          <cell r="CG50">
            <v>103</v>
          </cell>
          <cell r="CH50">
            <v>0</v>
          </cell>
          <cell r="CI50">
            <v>11</v>
          </cell>
          <cell r="CJ50">
            <v>0</v>
          </cell>
          <cell r="CK50">
            <v>29</v>
          </cell>
          <cell r="CL50">
            <v>63</v>
          </cell>
          <cell r="CM50">
            <v>0</v>
          </cell>
          <cell r="CN50">
            <v>0</v>
          </cell>
          <cell r="CO50">
            <v>0</v>
          </cell>
          <cell r="CP50">
            <v>0</v>
          </cell>
          <cell r="CQ50">
            <v>0</v>
          </cell>
          <cell r="CR50">
            <v>0</v>
          </cell>
          <cell r="CS50" t="str">
            <v>Jeremy Densmore</v>
          </cell>
          <cell r="CT50" t="str">
            <v>jeremy.densmore@tidwellgroup.com</v>
          </cell>
          <cell r="CU50" t="str">
            <v>Tidwell Group</v>
          </cell>
          <cell r="CV50" t="str">
            <v>9 Greenway Plaza, Ste 1250</v>
          </cell>
          <cell r="CW50" t="str">
            <v>Houston</v>
          </cell>
          <cell r="CX50" t="str">
            <v>Miranda Sprague</v>
          </cell>
          <cell r="CY50" t="str">
            <v>apps@itexgrp.com</v>
          </cell>
          <cell r="CZ50">
            <v>0</v>
          </cell>
          <cell r="DA50">
            <v>4098533681</v>
          </cell>
          <cell r="DB50" t="str">
            <v>TX</v>
          </cell>
          <cell r="DC50">
            <v>77046</v>
          </cell>
          <cell r="DD50" t="str">
            <v>Houston RE, LP</v>
          </cell>
          <cell r="DE50">
            <v>0</v>
          </cell>
          <cell r="DF50">
            <v>0</v>
          </cell>
          <cell r="DG50" t="str">
            <v>Not Applicable</v>
          </cell>
          <cell r="DH50" t="str">
            <v>Jeffrey McAdory</v>
          </cell>
          <cell r="DI50" t="str">
            <v>jeff.mcadory@itexgrp.com</v>
          </cell>
          <cell r="DJ50" t="str">
            <v>ITEX Design, LLC</v>
          </cell>
          <cell r="DK50" t="str">
            <v>Tamea Dula</v>
          </cell>
          <cell r="DL50" t="str">
            <v>tdula@coatsrose.com</v>
          </cell>
          <cell r="DM50" t="str">
            <v>Coats Rose</v>
          </cell>
          <cell r="DN50" t="str">
            <v>yes</v>
          </cell>
          <cell r="DO50">
            <v>0</v>
          </cell>
          <cell r="DP50" t="str">
            <v>Not Applicable</v>
          </cell>
          <cell r="DQ50">
            <v>0</v>
          </cell>
          <cell r="DR50">
            <v>0</v>
          </cell>
          <cell r="DS50">
            <v>48201533402</v>
          </cell>
          <cell r="DT50" t="str">
            <v>no</v>
          </cell>
          <cell r="DU50">
            <v>11</v>
          </cell>
          <cell r="DV50" t="str">
            <v>yes</v>
          </cell>
          <cell r="DW50" t="str">
            <v>Bread of Life, Inc.</v>
          </cell>
          <cell r="DX50" t="str">
            <v>Goodwill Industries of Houston</v>
          </cell>
          <cell r="DY50" t="str">
            <v>Houston Area Urban League</v>
          </cell>
          <cell r="DZ50">
            <v>0</v>
          </cell>
          <cell r="EA50">
            <v>0</v>
          </cell>
          <cell r="EB50">
            <v>0</v>
          </cell>
          <cell r="EC50" t="str">
            <v>New Construction</v>
          </cell>
          <cell r="ED50">
            <v>0</v>
          </cell>
          <cell r="EE50" t="str">
            <v>2110 W. Slaughter Ln., Suite 107-394</v>
          </cell>
          <cell r="EF50" t="str">
            <v>Austin</v>
          </cell>
          <cell r="EG50" t="str">
            <v>Audrey Martin</v>
          </cell>
          <cell r="EH50" t="str">
            <v>audrey@purplemartinre.com</v>
          </cell>
          <cell r="EI50" t="str">
            <v>audrey@purplemartinre.com</v>
          </cell>
          <cell r="EJ50" t="str">
            <v>Audrey Martin</v>
          </cell>
          <cell r="EK50" t="str">
            <v>Purple Martin Real Estate</v>
          </cell>
          <cell r="EL50">
            <v>5126586386</v>
          </cell>
          <cell r="EM50">
            <v>5126586386</v>
          </cell>
          <cell r="EN50" t="str">
            <v>TX</v>
          </cell>
          <cell r="EO50">
            <v>78748</v>
          </cell>
          <cell r="EP50">
            <v>192.63573608448721</v>
          </cell>
          <cell r="EQ50">
            <v>192.63573608448721</v>
          </cell>
          <cell r="ER50">
            <v>133.0807284191101</v>
          </cell>
          <cell r="ES50" t="str">
            <v>Southwest Quadrant of Wheatley St and Esther Dr</v>
          </cell>
          <cell r="ET50" t="str">
            <v>Houston</v>
          </cell>
          <cell r="EU50" t="str">
            <v>Harris</v>
          </cell>
          <cell r="EV50" t="str">
            <v>Retreat at Esther</v>
          </cell>
          <cell r="EW50">
            <v>77088</v>
          </cell>
          <cell r="EX50" t="str">
            <v>Miranda Sprague</v>
          </cell>
          <cell r="EY50" t="str">
            <v>apps@itexgrp.com</v>
          </cell>
          <cell r="EZ50" t="str">
            <v>Houston RE Developer, LLC</v>
          </cell>
          <cell r="FA50" t="str">
            <v>no</v>
          </cell>
          <cell r="FB50" t="str">
            <v>no</v>
          </cell>
          <cell r="FC50">
            <v>53</v>
          </cell>
          <cell r="FD50">
            <v>0</v>
          </cell>
          <cell r="FE50">
            <v>0</v>
          </cell>
          <cell r="FF50">
            <v>0</v>
          </cell>
          <cell r="FG50" t="str">
            <v>TBD</v>
          </cell>
          <cell r="FH50" t="str">
            <v>Yes</v>
          </cell>
          <cell r="FI50" t="str">
            <v>no</v>
          </cell>
          <cell r="FJ50">
            <v>157</v>
          </cell>
          <cell r="FK50">
            <v>1.3</v>
          </cell>
          <cell r="FL50">
            <v>45283</v>
          </cell>
          <cell r="FM50">
            <v>29.873076999999999</v>
          </cell>
          <cell r="FN50" t="str">
            <v>yes</v>
          </cell>
          <cell r="FO50">
            <v>-95.429986</v>
          </cell>
          <cell r="FP50" t="str">
            <v>yes</v>
          </cell>
          <cell r="FQ50" t="str">
            <v>yes</v>
          </cell>
          <cell r="FR50" t="str">
            <v>no</v>
          </cell>
          <cell r="FS50" t="str">
            <v>no</v>
          </cell>
          <cell r="FT50" t="str">
            <v>yes</v>
          </cell>
          <cell r="FU50">
            <v>0</v>
          </cell>
          <cell r="FV50">
            <v>0</v>
          </cell>
          <cell r="FW50">
            <v>0</v>
          </cell>
          <cell r="FX50">
            <v>0</v>
          </cell>
          <cell r="FY50">
            <v>0</v>
          </cell>
          <cell r="FZ50">
            <v>0</v>
          </cell>
          <cell r="GA50" t="str">
            <v>Houston RE, LP</v>
          </cell>
          <cell r="GB50" t="str">
            <v>Houston RE GP, LLC</v>
          </cell>
          <cell r="GC50" t="str">
            <v>Houston RE Developer, LLC</v>
          </cell>
          <cell r="GD50" t="str">
            <v>ITEX Development, LLC</v>
          </cell>
          <cell r="GE50" t="str">
            <v>ITEX Partners, LLC</v>
          </cell>
          <cell r="GF50" t="str">
            <v>Limited Partnership</v>
          </cell>
          <cell r="GG50" t="str">
            <v>Limited Liability Company</v>
          </cell>
          <cell r="GH50" t="str">
            <v>Limited Liability Company</v>
          </cell>
          <cell r="GI50" t="str">
            <v>Limited Liability Company</v>
          </cell>
          <cell r="GJ50" t="str">
            <v>Limited Liability Company</v>
          </cell>
          <cell r="GK50" t="str">
            <v>Blair Henderson</v>
          </cell>
          <cell r="GL50" t="str">
            <v>bhenderson@csgfirst.com</v>
          </cell>
          <cell r="GM50" t="str">
            <v>Churchill Stateside Group</v>
          </cell>
          <cell r="GN50">
            <v>10.7</v>
          </cell>
          <cell r="GO50" t="str">
            <v>4q</v>
          </cell>
          <cell r="GP50">
            <v>1</v>
          </cell>
          <cell r="GQ50">
            <v>6</v>
          </cell>
          <cell r="GR50">
            <v>0</v>
          </cell>
          <cell r="GS50">
            <v>0</v>
          </cell>
          <cell r="GT50" t="str">
            <v>Urban</v>
          </cell>
          <cell r="GU50">
            <v>0</v>
          </cell>
          <cell r="GV50">
            <v>6</v>
          </cell>
          <cell r="GW50">
            <v>9</v>
          </cell>
          <cell r="GX50">
            <v>2</v>
          </cell>
          <cell r="GY50">
            <v>2</v>
          </cell>
          <cell r="GZ50">
            <v>15</v>
          </cell>
          <cell r="HA50">
            <v>11</v>
          </cell>
          <cell r="HB50">
            <v>11</v>
          </cell>
          <cell r="HC50">
            <v>0</v>
          </cell>
          <cell r="HD50">
            <v>5</v>
          </cell>
          <cell r="HE50">
            <v>3</v>
          </cell>
          <cell r="HF50">
            <v>4</v>
          </cell>
          <cell r="HG50">
            <v>1</v>
          </cell>
          <cell r="HH50">
            <v>10</v>
          </cell>
          <cell r="HI50">
            <v>26</v>
          </cell>
          <cell r="HJ50">
            <v>12</v>
          </cell>
          <cell r="HK50">
            <v>6</v>
          </cell>
          <cell r="HL50">
            <v>3</v>
          </cell>
          <cell r="HM50">
            <v>4</v>
          </cell>
          <cell r="HN50">
            <v>0</v>
          </cell>
          <cell r="HO50">
            <v>1</v>
          </cell>
          <cell r="HP50">
            <v>1</v>
          </cell>
          <cell r="HQ50">
            <v>0</v>
          </cell>
          <cell r="HR50">
            <v>19</v>
          </cell>
          <cell r="HS50">
            <v>0</v>
          </cell>
          <cell r="HT50" t="str">
            <v>no</v>
          </cell>
          <cell r="HU50" t="str">
            <v>no</v>
          </cell>
          <cell r="HV50" t="str">
            <v>no</v>
          </cell>
          <cell r="HW50" t="str">
            <v>yes</v>
          </cell>
          <cell r="HX50" t="str">
            <v>yes</v>
          </cell>
          <cell r="HY50" t="str">
            <v>yes</v>
          </cell>
          <cell r="HZ50">
            <v>0</v>
          </cell>
          <cell r="IA50">
            <v>0</v>
          </cell>
          <cell r="IB50">
            <v>0</v>
          </cell>
          <cell r="IC50" t="str">
            <v>Dan Kierce</v>
          </cell>
          <cell r="ID50" t="str">
            <v>Daniel.Kierce@rbc.com</v>
          </cell>
          <cell r="IE50" t="str">
            <v>RBC Capital Markets</v>
          </cell>
          <cell r="IF50" t="str">
            <v>Elderly</v>
          </cell>
          <cell r="IG50">
            <v>0</v>
          </cell>
          <cell r="IH50">
            <v>49</v>
          </cell>
          <cell r="II50">
            <v>103</v>
          </cell>
          <cell r="IJ50">
            <v>78032</v>
          </cell>
          <cell r="IK50">
            <v>132</v>
          </cell>
          <cell r="IL50">
            <v>103</v>
          </cell>
          <cell r="IM50" t="str">
            <v>no</v>
          </cell>
          <cell r="IN50" t="str">
            <v>no</v>
          </cell>
          <cell r="IO50" t="str">
            <v>no</v>
          </cell>
          <cell r="IP50">
            <v>0</v>
          </cell>
          <cell r="IQ50">
            <v>0</v>
          </cell>
          <cell r="IR50">
            <v>0</v>
          </cell>
          <cell r="IS50" t="str">
            <v>no</v>
          </cell>
        </row>
        <row r="51">
          <cell r="A51">
            <v>24124</v>
          </cell>
          <cell r="B51" t="str">
            <v>2024-02-29 14:48:25</v>
          </cell>
          <cell r="C51" t="str">
            <v>Q:/http-files/mf/2024-HTC/mf24124/24124_Palms at Morris_MFUniform App.xlsx</v>
          </cell>
          <cell r="D51" t="str">
            <v>no</v>
          </cell>
          <cell r="E51" t="str">
            <v>yes</v>
          </cell>
          <cell r="F51" t="str">
            <v>yes</v>
          </cell>
          <cell r="G51" t="str">
            <v>no</v>
          </cell>
          <cell r="H51" t="str">
            <v>cindym@prosperahcs.org</v>
          </cell>
          <cell r="I51" t="str">
            <v>Cindy Marquez</v>
          </cell>
          <cell r="J51" t="str">
            <v>210.416.8511</v>
          </cell>
          <cell r="K51" t="str">
            <v>210.821.4300</v>
          </cell>
          <cell r="L51" t="str">
            <v>yes</v>
          </cell>
          <cell r="M51" t="str">
            <v>yes</v>
          </cell>
          <cell r="N51" t="str">
            <v>yes</v>
          </cell>
          <cell r="O51">
            <v>0</v>
          </cell>
          <cell r="P51">
            <v>56</v>
          </cell>
          <cell r="Q51">
            <v>16</v>
          </cell>
          <cell r="R51">
            <v>0</v>
          </cell>
          <cell r="S51">
            <v>0</v>
          </cell>
          <cell r="T51">
            <v>0</v>
          </cell>
          <cell r="U51">
            <v>0</v>
          </cell>
          <cell r="V51" t="str">
            <v>Kevin C. Smith</v>
          </cell>
          <cell r="W51" t="str">
            <v>David Babineaux</v>
          </cell>
          <cell r="X51" t="str">
            <v>kevin@kevincsmithllc.com</v>
          </cell>
          <cell r="Y51" t="str">
            <v>dbabineaux@vickreyllc.com</v>
          </cell>
          <cell r="Z51" t="str">
            <v>Kevin C. Smith Construction Services, LLC</v>
          </cell>
          <cell r="AA51" t="str">
            <v>Vickrey and Associates, LLC</v>
          </cell>
          <cell r="AB51">
            <v>0</v>
          </cell>
          <cell r="AC51">
            <v>0</v>
          </cell>
          <cell r="AD51">
            <v>0</v>
          </cell>
          <cell r="AE51">
            <v>0</v>
          </cell>
          <cell r="AF51">
            <v>0</v>
          </cell>
          <cell r="AG51">
            <v>0</v>
          </cell>
          <cell r="AH51" t="str">
            <v>Karl Wanke, Jr.</v>
          </cell>
          <cell r="AI51" t="str">
            <v>kwanke@franklincon.net</v>
          </cell>
          <cell r="AJ51" t="str">
            <v>Franklin Construction, Ltd.</v>
          </cell>
          <cell r="AK51">
            <v>0</v>
          </cell>
          <cell r="AL51">
            <v>0</v>
          </cell>
          <cell r="AM51">
            <v>0</v>
          </cell>
          <cell r="AN51">
            <v>0</v>
          </cell>
          <cell r="AO51">
            <v>0</v>
          </cell>
          <cell r="AP51">
            <v>0</v>
          </cell>
          <cell r="AQ51" t="str">
            <v>yes</v>
          </cell>
          <cell r="AR51" t="str">
            <v>no</v>
          </cell>
          <cell r="AS51" t="str">
            <v>no</v>
          </cell>
          <cell r="AT51">
            <v>1722000</v>
          </cell>
          <cell r="AU51">
            <v>0</v>
          </cell>
          <cell r="AV51">
            <v>0</v>
          </cell>
          <cell r="AW51" t="str">
            <v>Choose a Dropdown</v>
          </cell>
          <cell r="AX51" t="str">
            <v>HOME-ARP Nonprofit Operating Cost and/or Capacity Building Assistance</v>
          </cell>
          <cell r="AY51">
            <v>0</v>
          </cell>
          <cell r="AZ51">
            <v>0</v>
          </cell>
          <cell r="BA51">
            <v>0</v>
          </cell>
          <cell r="BB51">
            <v>0</v>
          </cell>
          <cell r="BC51">
            <v>0</v>
          </cell>
          <cell r="BE51">
            <v>0</v>
          </cell>
          <cell r="BF51">
            <v>0</v>
          </cell>
          <cell r="BG51" t="str">
            <v>Darrell G. Jack</v>
          </cell>
          <cell r="BH51" t="str">
            <v>djack@stic.net</v>
          </cell>
          <cell r="BI51" t="str">
            <v>Apartment MarketData, LLC</v>
          </cell>
          <cell r="BJ51">
            <v>0</v>
          </cell>
          <cell r="BK51" t="str">
            <v>Choose a Dropdown</v>
          </cell>
          <cell r="BL51">
            <v>0</v>
          </cell>
          <cell r="BM51">
            <v>0</v>
          </cell>
          <cell r="BN51">
            <v>0</v>
          </cell>
          <cell r="BO51">
            <v>0</v>
          </cell>
          <cell r="BP51">
            <v>0</v>
          </cell>
          <cell r="BQ51">
            <v>0</v>
          </cell>
          <cell r="BR51">
            <v>0</v>
          </cell>
          <cell r="BS51" t="str">
            <v>Rogelio Granado</v>
          </cell>
          <cell r="BT51" t="str">
            <v>rogeliog@prosperahcs.org</v>
          </cell>
          <cell r="BU51" t="str">
            <v>Wedge Mgmt dba Prospera Property Mgmt</v>
          </cell>
          <cell r="BV51" t="str">
            <v>210.821.4300</v>
          </cell>
          <cell r="BX51" t="str">
            <v>Yes</v>
          </cell>
          <cell r="BY51" t="str">
            <v>No</v>
          </cell>
          <cell r="BZ51">
            <v>0</v>
          </cell>
          <cell r="CA51" t="str">
            <v>Shawn Irwin</v>
          </cell>
          <cell r="CB51" t="str">
            <v>shawni@prosperahcs.org</v>
          </cell>
          <cell r="CC51" t="str">
            <v>HCS, Inc. dba Prospera HCS</v>
          </cell>
          <cell r="CD51">
            <v>0</v>
          </cell>
          <cell r="CE51">
            <v>0</v>
          </cell>
          <cell r="CG51">
            <v>72</v>
          </cell>
          <cell r="CH51">
            <v>0</v>
          </cell>
          <cell r="CI51">
            <v>8</v>
          </cell>
          <cell r="CJ51">
            <v>0</v>
          </cell>
          <cell r="CK51">
            <v>16</v>
          </cell>
          <cell r="CL51">
            <v>48</v>
          </cell>
          <cell r="CM51">
            <v>0</v>
          </cell>
          <cell r="CN51">
            <v>0</v>
          </cell>
          <cell r="CO51">
            <v>0</v>
          </cell>
          <cell r="CP51">
            <v>0</v>
          </cell>
          <cell r="CQ51">
            <v>0</v>
          </cell>
          <cell r="CR51">
            <v>0</v>
          </cell>
          <cell r="CS51" t="str">
            <v>Matt Stille</v>
          </cell>
          <cell r="CT51" t="str">
            <v>matt.stille@reznickgroup.com</v>
          </cell>
          <cell r="CU51" t="str">
            <v>CohnReznick LLP</v>
          </cell>
          <cell r="CV51" t="str">
            <v>3419 Nacogdoches Rd</v>
          </cell>
          <cell r="CW51" t="str">
            <v>San Antonio</v>
          </cell>
          <cell r="CX51" t="str">
            <v>Bradford McMurray</v>
          </cell>
          <cell r="CY51" t="str">
            <v>bradfordmc@prosperahcs.org</v>
          </cell>
          <cell r="CZ51" t="str">
            <v>210.774.0703</v>
          </cell>
          <cell r="DA51" t="str">
            <v>210.821.4300</v>
          </cell>
          <cell r="DB51" t="str">
            <v>TX</v>
          </cell>
          <cell r="DC51">
            <v>78217</v>
          </cell>
          <cell r="DD51" t="str">
            <v>TG 110 Palms at Morris, LP</v>
          </cell>
          <cell r="DE51">
            <v>0</v>
          </cell>
          <cell r="DF51">
            <v>0</v>
          </cell>
          <cell r="DH51" t="str">
            <v>Larry Newell</v>
          </cell>
          <cell r="DI51" t="str">
            <v>newell@gnbarch.com</v>
          </cell>
          <cell r="DJ51" t="str">
            <v>Gonzalez Newell Bender, Inc.</v>
          </cell>
          <cell r="DK51" t="str">
            <v>Cynthia Bast</v>
          </cell>
          <cell r="DL51" t="str">
            <v>cbast@lockelord.com</v>
          </cell>
          <cell r="DM51" t="str">
            <v>Locke Lord, LLP</v>
          </cell>
          <cell r="DN51" t="str">
            <v>no</v>
          </cell>
          <cell r="DO51">
            <v>0</v>
          </cell>
          <cell r="DQ51">
            <v>0</v>
          </cell>
          <cell r="DR51">
            <v>0</v>
          </cell>
          <cell r="DS51">
            <v>48355001000</v>
          </cell>
          <cell r="DT51" t="str">
            <v>No</v>
          </cell>
          <cell r="DU51">
            <v>11</v>
          </cell>
          <cell r="DV51" t="str">
            <v>yes</v>
          </cell>
          <cell r="DW51" t="str">
            <v>Coastal Bend Food Bank</v>
          </cell>
          <cell r="DX51" t="str">
            <v>The Purple Door</v>
          </cell>
          <cell r="DY51" t="str">
            <v>Minority Advancement Project of Texas</v>
          </cell>
          <cell r="DZ51">
            <v>0</v>
          </cell>
          <cell r="EA51">
            <v>0</v>
          </cell>
          <cell r="EB51">
            <v>0</v>
          </cell>
          <cell r="EC51" t="str">
            <v>New Construction</v>
          </cell>
          <cell r="ED51">
            <v>0</v>
          </cell>
          <cell r="EE51" t="str">
            <v>3419 Nacogdoches Rd</v>
          </cell>
          <cell r="EF51" t="str">
            <v>San Antonio</v>
          </cell>
          <cell r="EG51">
            <v>0</v>
          </cell>
          <cell r="EH51" t="str">
            <v>cassidys@prosperahcs.org</v>
          </cell>
          <cell r="EI51">
            <v>0</v>
          </cell>
          <cell r="EJ51" t="str">
            <v>Cassidy Smith</v>
          </cell>
          <cell r="EL51" t="str">
            <v>435.512.7020</v>
          </cell>
          <cell r="EM51" t="str">
            <v>210.821.4300</v>
          </cell>
          <cell r="EN51" t="str">
            <v>TX</v>
          </cell>
          <cell r="EO51">
            <v>78217</v>
          </cell>
          <cell r="EP51">
            <v>221.21055946791861</v>
          </cell>
          <cell r="EQ51">
            <v>221.21055946791861</v>
          </cell>
          <cell r="ER51">
            <v>154.5591314553991</v>
          </cell>
          <cell r="ES51" t="str">
            <v>2212 Morris St</v>
          </cell>
          <cell r="ET51" t="str">
            <v>Corpus Christi</v>
          </cell>
          <cell r="EU51" t="str">
            <v>Nueces</v>
          </cell>
          <cell r="EV51" t="str">
            <v>Palms at Morris</v>
          </cell>
          <cell r="EW51">
            <v>78405</v>
          </cell>
          <cell r="EX51" t="str">
            <v>Jaclyn S. Woodring</v>
          </cell>
          <cell r="EY51" t="str">
            <v>jacquew@prosperahcs.org</v>
          </cell>
          <cell r="EZ51" t="str">
            <v>HCS dba Prospera HCS</v>
          </cell>
          <cell r="FA51" t="str">
            <v>no</v>
          </cell>
          <cell r="FB51" t="str">
            <v>No</v>
          </cell>
          <cell r="FC51">
            <v>33</v>
          </cell>
          <cell r="FD51">
            <v>0</v>
          </cell>
          <cell r="FE51">
            <v>0</v>
          </cell>
          <cell r="FF51">
            <v>0</v>
          </cell>
          <cell r="FH51" t="str">
            <v>Yes</v>
          </cell>
          <cell r="FI51" t="str">
            <v>no</v>
          </cell>
          <cell r="FJ51">
            <v>76</v>
          </cell>
          <cell r="FK51">
            <v>1.3</v>
          </cell>
          <cell r="FL51">
            <v>22220</v>
          </cell>
          <cell r="FM51">
            <v>27.784452999999999</v>
          </cell>
          <cell r="FN51" t="str">
            <v>yes</v>
          </cell>
          <cell r="FO51">
            <v>-97.414457999999996</v>
          </cell>
          <cell r="FP51" t="str">
            <v>yes</v>
          </cell>
          <cell r="FQ51" t="str">
            <v>yes</v>
          </cell>
          <cell r="FR51" t="str">
            <v>No</v>
          </cell>
          <cell r="FS51" t="str">
            <v>No</v>
          </cell>
          <cell r="FT51" t="str">
            <v>yes</v>
          </cell>
          <cell r="FU51">
            <v>0</v>
          </cell>
          <cell r="FV51">
            <v>0</v>
          </cell>
          <cell r="FW51">
            <v>0</v>
          </cell>
          <cell r="FX51">
            <v>0</v>
          </cell>
          <cell r="FY51">
            <v>0</v>
          </cell>
          <cell r="FZ51">
            <v>0</v>
          </cell>
          <cell r="GA51" t="str">
            <v>TG 110 Palms at Morris, LP</v>
          </cell>
          <cell r="GB51" t="str">
            <v>TG 110 Palms at Morris GP, LLC</v>
          </cell>
          <cell r="GC51" t="str">
            <v>TG 110, Inc.</v>
          </cell>
          <cell r="GD51" t="str">
            <v>Mortgage Bankers Corporation</v>
          </cell>
          <cell r="GE51" t="str">
            <v>Housing and Community Services, Inc. dba Prospera HCS</v>
          </cell>
          <cell r="GF51" t="str">
            <v>Limited Partnership</v>
          </cell>
          <cell r="GG51" t="str">
            <v>Limited Liability Company</v>
          </cell>
          <cell r="GH51" t="str">
            <v>Non-Profit</v>
          </cell>
          <cell r="GI51" t="str">
            <v>Corporation</v>
          </cell>
          <cell r="GJ51" t="str">
            <v>Non-Profit</v>
          </cell>
          <cell r="GK51" t="str">
            <v>Misty Ramsey</v>
          </cell>
          <cell r="GL51" t="str">
            <v>misty.d.ramsey@wellsfargo.com</v>
          </cell>
          <cell r="GM51" t="str">
            <v>Wells Fargo Community Lending and Investment</v>
          </cell>
          <cell r="GN51">
            <v>39.6</v>
          </cell>
          <cell r="GO51" t="str">
            <v>4q</v>
          </cell>
          <cell r="GP51">
            <v>1</v>
          </cell>
          <cell r="GQ51">
            <v>10</v>
          </cell>
          <cell r="GR51">
            <v>0</v>
          </cell>
          <cell r="GS51">
            <v>0</v>
          </cell>
          <cell r="GT51" t="str">
            <v>Urban</v>
          </cell>
          <cell r="GU51">
            <v>0</v>
          </cell>
          <cell r="GV51">
            <v>6</v>
          </cell>
          <cell r="GW51">
            <v>9</v>
          </cell>
          <cell r="GX51">
            <v>2</v>
          </cell>
          <cell r="GY51">
            <v>0</v>
          </cell>
          <cell r="GZ51">
            <v>15</v>
          </cell>
          <cell r="HA51">
            <v>11</v>
          </cell>
          <cell r="HB51">
            <v>11</v>
          </cell>
          <cell r="HC51">
            <v>0</v>
          </cell>
          <cell r="HD51">
            <v>5</v>
          </cell>
          <cell r="HE51">
            <v>2</v>
          </cell>
          <cell r="HF51">
            <v>4</v>
          </cell>
          <cell r="HG51">
            <v>1</v>
          </cell>
          <cell r="HH51">
            <v>10</v>
          </cell>
          <cell r="HI51">
            <v>26</v>
          </cell>
          <cell r="HJ51">
            <v>0</v>
          </cell>
          <cell r="HK51">
            <v>0</v>
          </cell>
          <cell r="HL51">
            <v>2</v>
          </cell>
          <cell r="HM51">
            <v>4</v>
          </cell>
          <cell r="HN51">
            <v>0</v>
          </cell>
          <cell r="HO51">
            <v>1</v>
          </cell>
          <cell r="HP51">
            <v>0</v>
          </cell>
          <cell r="HQ51">
            <v>0</v>
          </cell>
          <cell r="HR51">
            <v>17</v>
          </cell>
          <cell r="HS51">
            <v>0</v>
          </cell>
          <cell r="HT51" t="str">
            <v>no</v>
          </cell>
          <cell r="HU51" t="str">
            <v>no</v>
          </cell>
          <cell r="HV51" t="str">
            <v>no</v>
          </cell>
          <cell r="HW51" t="str">
            <v>yes</v>
          </cell>
          <cell r="HX51" t="str">
            <v>yes</v>
          </cell>
          <cell r="HY51" t="str">
            <v>yes</v>
          </cell>
          <cell r="HZ51">
            <v>0</v>
          </cell>
          <cell r="IA51">
            <v>0</v>
          </cell>
          <cell r="IB51">
            <v>0</v>
          </cell>
          <cell r="IC51" t="str">
            <v>Neal C. Deaton</v>
          </cell>
          <cell r="ID51" t="str">
            <v>neal.deaton@wellsfargo.com</v>
          </cell>
          <cell r="IE51" t="str">
            <v>Wells Fargo Community Lending &amp; Investment</v>
          </cell>
          <cell r="IF51" t="str">
            <v>Elderly</v>
          </cell>
          <cell r="IG51" t="str">
            <v>X</v>
          </cell>
          <cell r="IH51">
            <v>48</v>
          </cell>
          <cell r="II51">
            <v>72</v>
          </cell>
          <cell r="IJ51">
            <v>51120</v>
          </cell>
          <cell r="IK51">
            <v>109</v>
          </cell>
          <cell r="IL51">
            <v>72</v>
          </cell>
          <cell r="IM51" t="str">
            <v>no</v>
          </cell>
          <cell r="IN51" t="str">
            <v>no</v>
          </cell>
          <cell r="IO51" t="str">
            <v>yes</v>
          </cell>
          <cell r="IP51">
            <v>0</v>
          </cell>
          <cell r="IQ51">
            <v>0</v>
          </cell>
          <cell r="IR51">
            <v>0</v>
          </cell>
          <cell r="IS51" t="str">
            <v>no</v>
          </cell>
        </row>
        <row r="52">
          <cell r="A52">
            <v>24125</v>
          </cell>
          <cell r="B52" t="str">
            <v>2024-02-29 16:23:55</v>
          </cell>
          <cell r="C52" t="str">
            <v>Q:/http-files/mf/2024-HTC/mf24125/24125_Palms at Williams_MFUniform App.xlsx</v>
          </cell>
          <cell r="D52" t="str">
            <v>no</v>
          </cell>
          <cell r="E52" t="str">
            <v>yes</v>
          </cell>
          <cell r="F52" t="str">
            <v>yes</v>
          </cell>
          <cell r="G52" t="str">
            <v>no</v>
          </cell>
          <cell r="H52" t="str">
            <v>cindym@prosperahcs.org</v>
          </cell>
          <cell r="I52" t="str">
            <v>Cindy Marquez</v>
          </cell>
          <cell r="J52" t="str">
            <v>210.416.8511</v>
          </cell>
          <cell r="K52" t="str">
            <v>210.821.4300</v>
          </cell>
          <cell r="L52" t="str">
            <v>yes</v>
          </cell>
          <cell r="M52" t="str">
            <v>yes</v>
          </cell>
          <cell r="N52" t="str">
            <v>yes</v>
          </cell>
          <cell r="O52">
            <v>0</v>
          </cell>
          <cell r="P52">
            <v>48</v>
          </cell>
          <cell r="Q52">
            <v>16</v>
          </cell>
          <cell r="R52">
            <v>0</v>
          </cell>
          <cell r="S52">
            <v>0</v>
          </cell>
          <cell r="T52">
            <v>0</v>
          </cell>
          <cell r="U52">
            <v>0</v>
          </cell>
          <cell r="V52" t="str">
            <v>Kevin C. Smith</v>
          </cell>
          <cell r="W52" t="str">
            <v>David Babineaux</v>
          </cell>
          <cell r="X52" t="str">
            <v>kevin@kevincsmithllc.com</v>
          </cell>
          <cell r="Y52" t="str">
            <v>dbabineaux@vickreyllc.com</v>
          </cell>
          <cell r="Z52" t="str">
            <v>Kevin C. Smith Construction Services, LLC</v>
          </cell>
          <cell r="AA52" t="str">
            <v>Vickrey &amp; Associates, LLC</v>
          </cell>
          <cell r="AB52">
            <v>0</v>
          </cell>
          <cell r="AC52">
            <v>0</v>
          </cell>
          <cell r="AD52">
            <v>0</v>
          </cell>
          <cell r="AE52">
            <v>0</v>
          </cell>
          <cell r="AF52">
            <v>0</v>
          </cell>
          <cell r="AG52">
            <v>0</v>
          </cell>
          <cell r="AH52" t="str">
            <v>Karl Wanke, Jr.</v>
          </cell>
          <cell r="AI52" t="str">
            <v>kwanke@franklincon.net</v>
          </cell>
          <cell r="AJ52" t="str">
            <v>Franklin Construction, Limited</v>
          </cell>
          <cell r="AK52">
            <v>0</v>
          </cell>
          <cell r="AL52">
            <v>0</v>
          </cell>
          <cell r="AM52">
            <v>0</v>
          </cell>
          <cell r="AN52">
            <v>0</v>
          </cell>
          <cell r="AO52">
            <v>0</v>
          </cell>
          <cell r="AP52">
            <v>0</v>
          </cell>
          <cell r="AQ52" t="str">
            <v>yes</v>
          </cell>
          <cell r="AR52" t="str">
            <v>no</v>
          </cell>
          <cell r="AS52" t="str">
            <v>no</v>
          </cell>
          <cell r="AT52">
            <v>1841641</v>
          </cell>
          <cell r="AU52">
            <v>0</v>
          </cell>
          <cell r="AV52">
            <v>0</v>
          </cell>
          <cell r="AW52" t="str">
            <v>Choose a Dropdown</v>
          </cell>
          <cell r="AX52" t="str">
            <v>HOME-ARP Nonprofit Operating Cost and/or Capacity Building Assistance</v>
          </cell>
          <cell r="AY52">
            <v>0</v>
          </cell>
          <cell r="AZ52">
            <v>0</v>
          </cell>
          <cell r="BA52">
            <v>0</v>
          </cell>
          <cell r="BB52">
            <v>0</v>
          </cell>
          <cell r="BC52">
            <v>0</v>
          </cell>
          <cell r="BE52">
            <v>0</v>
          </cell>
          <cell r="BF52">
            <v>0</v>
          </cell>
          <cell r="BG52" t="str">
            <v>Darrell G. Jack</v>
          </cell>
          <cell r="BH52" t="str">
            <v>djack@stic.net</v>
          </cell>
          <cell r="BI52" t="str">
            <v>Apartment MarketData, LLC</v>
          </cell>
          <cell r="BJ52">
            <v>0</v>
          </cell>
          <cell r="BK52" t="str">
            <v>Choose a Dropdown</v>
          </cell>
          <cell r="BL52">
            <v>0</v>
          </cell>
          <cell r="BM52">
            <v>0</v>
          </cell>
          <cell r="BN52">
            <v>0</v>
          </cell>
          <cell r="BO52">
            <v>0</v>
          </cell>
          <cell r="BP52">
            <v>0</v>
          </cell>
          <cell r="BQ52">
            <v>0</v>
          </cell>
          <cell r="BR52">
            <v>0</v>
          </cell>
          <cell r="BS52" t="str">
            <v>Rogelio Granado</v>
          </cell>
          <cell r="BT52" t="str">
            <v>rogeliog@prosperahcs.org</v>
          </cell>
          <cell r="BU52" t="str">
            <v>Wedge Mgmt dba Prospera Property Mgmt</v>
          </cell>
          <cell r="BV52" t="str">
            <v>210.821.4300</v>
          </cell>
          <cell r="BX52" t="str">
            <v>No</v>
          </cell>
          <cell r="BY52" t="str">
            <v>No</v>
          </cell>
          <cell r="BZ52">
            <v>0</v>
          </cell>
          <cell r="CA52" t="str">
            <v>Shawn Irwin</v>
          </cell>
          <cell r="CB52" t="str">
            <v>shawni@prosperahcs.org</v>
          </cell>
          <cell r="CC52" t="str">
            <v>HCS, Inc. dba Prospera HCS</v>
          </cell>
          <cell r="CD52">
            <v>0</v>
          </cell>
          <cell r="CE52">
            <v>0</v>
          </cell>
          <cell r="CG52">
            <v>64</v>
          </cell>
          <cell r="CH52">
            <v>0</v>
          </cell>
          <cell r="CI52">
            <v>7</v>
          </cell>
          <cell r="CJ52">
            <v>0</v>
          </cell>
          <cell r="CK52">
            <v>14</v>
          </cell>
          <cell r="CL52">
            <v>43</v>
          </cell>
          <cell r="CM52">
            <v>0</v>
          </cell>
          <cell r="CN52">
            <v>0</v>
          </cell>
          <cell r="CO52">
            <v>0</v>
          </cell>
          <cell r="CP52">
            <v>0</v>
          </cell>
          <cell r="CQ52">
            <v>0</v>
          </cell>
          <cell r="CR52">
            <v>0</v>
          </cell>
          <cell r="CS52" t="str">
            <v>Matt Stille</v>
          </cell>
          <cell r="CT52" t="str">
            <v>matt.stille@reznickgroup.com</v>
          </cell>
          <cell r="CU52" t="str">
            <v>CohnReznick LLP</v>
          </cell>
          <cell r="CV52" t="str">
            <v>3419 Nacogdoches Road</v>
          </cell>
          <cell r="CW52" t="str">
            <v>San Antonio</v>
          </cell>
          <cell r="CX52" t="str">
            <v>Bradford McMurray</v>
          </cell>
          <cell r="CY52" t="str">
            <v>bradfordmc@prosperahcs.org</v>
          </cell>
          <cell r="CZ52" t="str">
            <v>210.774.0703</v>
          </cell>
          <cell r="DA52" t="str">
            <v>210.821.4300</v>
          </cell>
          <cell r="DB52" t="str">
            <v>TX</v>
          </cell>
          <cell r="DC52">
            <v>78217</v>
          </cell>
          <cell r="DD52" t="str">
            <v>TG 110 Palms at Williams, LP</v>
          </cell>
          <cell r="DE52">
            <v>0</v>
          </cell>
          <cell r="DF52">
            <v>0</v>
          </cell>
          <cell r="DH52" t="str">
            <v>Larry Newell</v>
          </cell>
          <cell r="DI52" t="str">
            <v>newell@gnbarch.com</v>
          </cell>
          <cell r="DJ52" t="str">
            <v>Gonzalez Newell Bender, Inc. Architects</v>
          </cell>
          <cell r="DK52" t="str">
            <v>Cynthia Bast</v>
          </cell>
          <cell r="DL52" t="str">
            <v>cbast@lockelord.com</v>
          </cell>
          <cell r="DM52" t="str">
            <v>Locke Lord, LLP</v>
          </cell>
          <cell r="DN52" t="str">
            <v>no</v>
          </cell>
          <cell r="DO52">
            <v>0</v>
          </cell>
          <cell r="DQ52">
            <v>0</v>
          </cell>
          <cell r="DR52">
            <v>0</v>
          </cell>
          <cell r="DS52">
            <v>48355003206</v>
          </cell>
          <cell r="DT52" t="str">
            <v>No</v>
          </cell>
          <cell r="DU52">
            <v>11</v>
          </cell>
          <cell r="DV52" t="str">
            <v>yes</v>
          </cell>
          <cell r="DW52" t="str">
            <v>Minority Advancement Project</v>
          </cell>
          <cell r="DX52" t="str">
            <v>Coastal Bend Food Bank</v>
          </cell>
          <cell r="DY52" t="str">
            <v>The Purple Door</v>
          </cell>
          <cell r="DZ52">
            <v>0</v>
          </cell>
          <cell r="EA52">
            <v>0</v>
          </cell>
          <cell r="EB52">
            <v>0</v>
          </cell>
          <cell r="EC52" t="str">
            <v>New Construction</v>
          </cell>
          <cell r="ED52">
            <v>0</v>
          </cell>
          <cell r="EE52" t="str">
            <v>3419 Nacogdoches Road</v>
          </cell>
          <cell r="EF52" t="str">
            <v>San Antonio</v>
          </cell>
          <cell r="EG52">
            <v>0</v>
          </cell>
          <cell r="EH52" t="str">
            <v>cassidys@prosperahcs.org</v>
          </cell>
          <cell r="EI52">
            <v>0</v>
          </cell>
          <cell r="EJ52" t="str">
            <v>Cassidy Smith</v>
          </cell>
          <cell r="EL52" t="str">
            <v>435.512.7020</v>
          </cell>
          <cell r="EM52" t="str">
            <v>210.821.4300</v>
          </cell>
          <cell r="EN52" t="str">
            <v>TX</v>
          </cell>
          <cell r="EO52">
            <v>78217</v>
          </cell>
          <cell r="EP52">
            <v>239.74433423439129</v>
          </cell>
          <cell r="EQ52">
            <v>239.74433423439129</v>
          </cell>
          <cell r="ER52">
            <v>173.0687260202302</v>
          </cell>
          <cell r="ES52" t="str">
            <v>7031 Williams Drive</v>
          </cell>
          <cell r="ET52" t="str">
            <v>Corpus Christi</v>
          </cell>
          <cell r="EU52" t="str">
            <v>Nueces</v>
          </cell>
          <cell r="EV52" t="str">
            <v>Palms at Williams</v>
          </cell>
          <cell r="EW52">
            <v>78412</v>
          </cell>
          <cell r="EX52" t="str">
            <v>Jaclyn S. Woodring</v>
          </cell>
          <cell r="EY52" t="str">
            <v>jacquew@prosperahcs.org</v>
          </cell>
          <cell r="EZ52" t="str">
            <v>HCS dba Prospera HCS</v>
          </cell>
          <cell r="FA52" t="str">
            <v>no</v>
          </cell>
          <cell r="FB52" t="str">
            <v>No</v>
          </cell>
          <cell r="FC52">
            <v>33</v>
          </cell>
          <cell r="FD52">
            <v>0</v>
          </cell>
          <cell r="FE52">
            <v>0</v>
          </cell>
          <cell r="FF52">
            <v>0</v>
          </cell>
          <cell r="FH52" t="str">
            <v>No</v>
          </cell>
          <cell r="FI52" t="str">
            <v>no</v>
          </cell>
          <cell r="FJ52">
            <v>108</v>
          </cell>
          <cell r="FK52">
            <v>1.3</v>
          </cell>
          <cell r="FL52">
            <v>33821</v>
          </cell>
          <cell r="FM52">
            <v>27.691578</v>
          </cell>
          <cell r="FN52" t="str">
            <v>yes</v>
          </cell>
          <cell r="FO52">
            <v>-97.346860000000007</v>
          </cell>
          <cell r="FP52" t="str">
            <v>yes</v>
          </cell>
          <cell r="FQ52" t="str">
            <v>no</v>
          </cell>
          <cell r="FR52" t="str">
            <v>No</v>
          </cell>
          <cell r="FS52" t="str">
            <v>No</v>
          </cell>
          <cell r="FT52" t="str">
            <v>yes</v>
          </cell>
          <cell r="FU52">
            <v>0</v>
          </cell>
          <cell r="FV52">
            <v>0</v>
          </cell>
          <cell r="FW52">
            <v>0</v>
          </cell>
          <cell r="FX52">
            <v>0</v>
          </cell>
          <cell r="FY52">
            <v>0</v>
          </cell>
          <cell r="FZ52">
            <v>0</v>
          </cell>
          <cell r="GA52" t="str">
            <v>TG 110 Palms at Williams, LP</v>
          </cell>
          <cell r="GB52" t="str">
            <v>TG 110 Palms at Williams GP, LLC</v>
          </cell>
          <cell r="GC52" t="str">
            <v>TG 110, Inc.</v>
          </cell>
          <cell r="GD52" t="str">
            <v>Mortgage Bankers Corporation</v>
          </cell>
          <cell r="GE52" t="str">
            <v>Housing and Community Services, Inc. dba Prospera HCS</v>
          </cell>
          <cell r="GF52" t="str">
            <v>Limited Partnership</v>
          </cell>
          <cell r="GG52" t="str">
            <v>Limited Liability Company</v>
          </cell>
          <cell r="GH52" t="str">
            <v>Non-Profit</v>
          </cell>
          <cell r="GI52" t="str">
            <v>Corporation</v>
          </cell>
          <cell r="GJ52" t="str">
            <v>Non-Profit</v>
          </cell>
          <cell r="GK52" t="str">
            <v>Misty Ramsey</v>
          </cell>
          <cell r="GL52" t="str">
            <v>misty.d.ramsey@wellsfargo.com</v>
          </cell>
          <cell r="GM52" t="str">
            <v>Wells Fargo Community Lending and Investment</v>
          </cell>
          <cell r="GN52">
            <v>35</v>
          </cell>
          <cell r="GO52" t="str">
            <v>4q</v>
          </cell>
          <cell r="GP52">
            <v>1</v>
          </cell>
          <cell r="GQ52">
            <v>10</v>
          </cell>
          <cell r="GR52">
            <v>0</v>
          </cell>
          <cell r="GS52">
            <v>0</v>
          </cell>
          <cell r="GT52" t="str">
            <v>Urban</v>
          </cell>
          <cell r="GU52">
            <v>0</v>
          </cell>
          <cell r="GV52">
            <v>6</v>
          </cell>
          <cell r="GW52">
            <v>9</v>
          </cell>
          <cell r="GX52">
            <v>2</v>
          </cell>
          <cell r="GY52">
            <v>0</v>
          </cell>
          <cell r="GZ52">
            <v>15</v>
          </cell>
          <cell r="HA52">
            <v>0</v>
          </cell>
          <cell r="HB52">
            <v>11</v>
          </cell>
          <cell r="HC52">
            <v>0</v>
          </cell>
          <cell r="HD52">
            <v>5</v>
          </cell>
          <cell r="HE52">
            <v>2</v>
          </cell>
          <cell r="HF52">
            <v>4</v>
          </cell>
          <cell r="HG52">
            <v>1</v>
          </cell>
          <cell r="HH52">
            <v>10</v>
          </cell>
          <cell r="HI52">
            <v>26</v>
          </cell>
          <cell r="HJ52">
            <v>0</v>
          </cell>
          <cell r="HK52">
            <v>0</v>
          </cell>
          <cell r="HL52">
            <v>2</v>
          </cell>
          <cell r="HM52">
            <v>4</v>
          </cell>
          <cell r="HN52">
            <v>0</v>
          </cell>
          <cell r="HO52">
            <v>1</v>
          </cell>
          <cell r="HP52">
            <v>0</v>
          </cell>
          <cell r="HQ52">
            <v>0</v>
          </cell>
          <cell r="HR52">
            <v>17</v>
          </cell>
          <cell r="HS52">
            <v>0</v>
          </cell>
          <cell r="HT52" t="str">
            <v>no</v>
          </cell>
          <cell r="HU52" t="str">
            <v>no</v>
          </cell>
          <cell r="HV52" t="str">
            <v>no</v>
          </cell>
          <cell r="HW52" t="str">
            <v>yes</v>
          </cell>
          <cell r="HX52" t="str">
            <v>yes</v>
          </cell>
          <cell r="HY52" t="str">
            <v>yes</v>
          </cell>
          <cell r="HZ52">
            <v>0</v>
          </cell>
          <cell r="IA52">
            <v>0</v>
          </cell>
          <cell r="IB52">
            <v>0</v>
          </cell>
          <cell r="IC52" t="str">
            <v>Neal C. Deaton</v>
          </cell>
          <cell r="ID52" t="str">
            <v>neal.deaton@wellsfargo.com</v>
          </cell>
          <cell r="IE52" t="str">
            <v>Wells Fargo Community Lending and Investment</v>
          </cell>
          <cell r="IF52" t="str">
            <v>Elderly</v>
          </cell>
          <cell r="IG52" t="str">
            <v>X</v>
          </cell>
          <cell r="IH52">
            <v>37</v>
          </cell>
          <cell r="II52">
            <v>64</v>
          </cell>
          <cell r="IJ52">
            <v>45872</v>
          </cell>
          <cell r="IK52">
            <v>98</v>
          </cell>
          <cell r="IL52">
            <v>64</v>
          </cell>
          <cell r="IM52" t="str">
            <v>no</v>
          </cell>
          <cell r="IN52" t="str">
            <v>no</v>
          </cell>
          <cell r="IO52" t="str">
            <v>no</v>
          </cell>
          <cell r="IP52">
            <v>0</v>
          </cell>
          <cell r="IQ52">
            <v>0</v>
          </cell>
          <cell r="IR52">
            <v>0</v>
          </cell>
          <cell r="IS52" t="str">
            <v>no</v>
          </cell>
        </row>
        <row r="53">
          <cell r="A53">
            <v>24130</v>
          </cell>
          <cell r="B53" t="str">
            <v>2024-02-28 13:21:01</v>
          </cell>
          <cell r="C53" t="str">
            <v>Q:/http-files/mf/2024-HTC/mf24130/24130_Lincoln Ridge TDHCA Application.xlsx</v>
          </cell>
          <cell r="D53" t="str">
            <v>yes</v>
          </cell>
          <cell r="E53" t="str">
            <v>yes</v>
          </cell>
          <cell r="F53" t="str">
            <v>yes</v>
          </cell>
          <cell r="G53" t="str">
            <v>no</v>
          </cell>
          <cell r="H53" t="str">
            <v>tfine@nationalchurchresidences.org</v>
          </cell>
          <cell r="I53" t="str">
            <v>Tracey Fine</v>
          </cell>
          <cell r="J53" t="str">
            <v>(773) 860-5747</v>
          </cell>
          <cell r="K53" t="str">
            <v>(773) 860-5747</v>
          </cell>
          <cell r="L53" t="str">
            <v>no</v>
          </cell>
          <cell r="M53" t="str">
            <v>yes</v>
          </cell>
          <cell r="N53" t="str">
            <v>no</v>
          </cell>
          <cell r="O53">
            <v>0</v>
          </cell>
          <cell r="P53">
            <v>29</v>
          </cell>
          <cell r="Q53">
            <v>0</v>
          </cell>
          <cell r="R53">
            <v>0</v>
          </cell>
          <cell r="S53">
            <v>0</v>
          </cell>
          <cell r="T53">
            <v>0</v>
          </cell>
          <cell r="U53">
            <v>0</v>
          </cell>
          <cell r="V53" t="str">
            <v>Anthony Paiano</v>
          </cell>
          <cell r="W53" t="str">
            <v>Anthony Paiano</v>
          </cell>
          <cell r="X53" t="str">
            <v>apaiano@alliarch.com</v>
          </cell>
          <cell r="Y53" t="str">
            <v>apaiano@alliarch.com</v>
          </cell>
          <cell r="Z53" t="str">
            <v>Alliance Architects</v>
          </cell>
          <cell r="AA53" t="str">
            <v>Alliance Architects</v>
          </cell>
          <cell r="AB53">
            <v>0</v>
          </cell>
          <cell r="AC53">
            <v>0</v>
          </cell>
          <cell r="AD53">
            <v>0</v>
          </cell>
          <cell r="AE53">
            <v>0</v>
          </cell>
          <cell r="AF53">
            <v>0</v>
          </cell>
          <cell r="AG53">
            <v>0</v>
          </cell>
          <cell r="AH53">
            <v>0</v>
          </cell>
          <cell r="AI53">
            <v>0</v>
          </cell>
          <cell r="AJ53" t="str">
            <v>TBD</v>
          </cell>
          <cell r="AK53">
            <v>0</v>
          </cell>
          <cell r="AL53">
            <v>0</v>
          </cell>
          <cell r="AM53">
            <v>0</v>
          </cell>
          <cell r="AN53">
            <v>0</v>
          </cell>
          <cell r="AO53">
            <v>0</v>
          </cell>
          <cell r="AP53">
            <v>0</v>
          </cell>
          <cell r="AQ53" t="str">
            <v>no</v>
          </cell>
          <cell r="AR53" t="str">
            <v>no</v>
          </cell>
          <cell r="AS53" t="str">
            <v>yes</v>
          </cell>
          <cell r="AT53">
            <v>509836</v>
          </cell>
          <cell r="AU53">
            <v>0</v>
          </cell>
          <cell r="AV53">
            <v>0</v>
          </cell>
          <cell r="AW53" t="str">
            <v>Choose a Dropdown</v>
          </cell>
          <cell r="AX53" t="str">
            <v>HOME-ARP Nonprofit Operating Cost and/or Capacity Building Assistance</v>
          </cell>
          <cell r="AY53">
            <v>0</v>
          </cell>
          <cell r="AZ53">
            <v>0</v>
          </cell>
          <cell r="BA53">
            <v>0</v>
          </cell>
          <cell r="BB53">
            <v>0</v>
          </cell>
          <cell r="BC53">
            <v>0</v>
          </cell>
          <cell r="BD53" t="str">
            <v>TBD</v>
          </cell>
          <cell r="BE53">
            <v>0</v>
          </cell>
          <cell r="BF53">
            <v>0</v>
          </cell>
          <cell r="BG53" t="str">
            <v>Andrew Mazak</v>
          </cell>
          <cell r="BH53" t="str">
            <v>andrewm@VSInsights.com</v>
          </cell>
          <cell r="BI53" t="str">
            <v>VSI Insights</v>
          </cell>
          <cell r="BJ53">
            <v>0</v>
          </cell>
          <cell r="BK53" t="str">
            <v>Choose a Dropdown</v>
          </cell>
          <cell r="BL53">
            <v>0</v>
          </cell>
          <cell r="BM53">
            <v>0</v>
          </cell>
          <cell r="BN53">
            <v>0</v>
          </cell>
          <cell r="BO53">
            <v>0</v>
          </cell>
          <cell r="BP53">
            <v>0</v>
          </cell>
          <cell r="BQ53">
            <v>0</v>
          </cell>
          <cell r="BR53">
            <v>0</v>
          </cell>
          <cell r="BS53" t="str">
            <v>Christina Sanchez</v>
          </cell>
          <cell r="BT53" t="str">
            <v>csanchez@nationalchurchresidences.org</v>
          </cell>
          <cell r="BU53" t="str">
            <v>National Church Residences</v>
          </cell>
          <cell r="BV53" t="str">
            <v>(210) 680-9199</v>
          </cell>
          <cell r="BW53" t="str">
            <v>If applicable</v>
          </cell>
          <cell r="BX53" t="str">
            <v>No</v>
          </cell>
          <cell r="BY53" t="str">
            <v>no</v>
          </cell>
          <cell r="BZ53">
            <v>0</v>
          </cell>
          <cell r="CA53">
            <v>0</v>
          </cell>
          <cell r="CB53">
            <v>0</v>
          </cell>
          <cell r="CC53" t="str">
            <v>National Church Residences</v>
          </cell>
          <cell r="CD53">
            <v>0</v>
          </cell>
          <cell r="CE53">
            <v>0</v>
          </cell>
          <cell r="CF53">
            <v>0</v>
          </cell>
          <cell r="CG53">
            <v>29</v>
          </cell>
          <cell r="CH53">
            <v>0</v>
          </cell>
          <cell r="CI53">
            <v>3</v>
          </cell>
          <cell r="CJ53">
            <v>0</v>
          </cell>
          <cell r="CK53">
            <v>12</v>
          </cell>
          <cell r="CL53">
            <v>14</v>
          </cell>
          <cell r="CM53">
            <v>0</v>
          </cell>
          <cell r="CN53">
            <v>0</v>
          </cell>
          <cell r="CO53">
            <v>0</v>
          </cell>
          <cell r="CP53">
            <v>0</v>
          </cell>
          <cell r="CQ53">
            <v>0</v>
          </cell>
          <cell r="CR53">
            <v>0</v>
          </cell>
          <cell r="CS53">
            <v>0</v>
          </cell>
          <cell r="CT53">
            <v>0</v>
          </cell>
          <cell r="CU53" t="str">
            <v>TBD</v>
          </cell>
          <cell r="CV53" t="str">
            <v>2245 North Bank Drive</v>
          </cell>
          <cell r="CW53" t="str">
            <v>Columbus</v>
          </cell>
          <cell r="CX53" t="str">
            <v>T. Daniel Kalubi</v>
          </cell>
          <cell r="CY53" t="str">
            <v>dkalulubi@nationalchurchresidences.org</v>
          </cell>
          <cell r="CZ53" t="str">
            <v>(513) 293-2737</v>
          </cell>
          <cell r="DA53" t="str">
            <v>(513) 293-2737</v>
          </cell>
          <cell r="DB53" t="str">
            <v>OH</v>
          </cell>
          <cell r="DC53">
            <v>43220</v>
          </cell>
          <cell r="DD53" t="str">
            <v>Lincoln Ridge Senior Housing Limited Partnership</v>
          </cell>
          <cell r="DE53" t="str">
            <v>Ashley Quiett</v>
          </cell>
          <cell r="DF53" t="str">
            <v>aquiett@bbgres.com</v>
          </cell>
          <cell r="DG53" t="str">
            <v>BBG Real Estate Services</v>
          </cell>
          <cell r="DH53" t="str">
            <v>Anthony Paiano</v>
          </cell>
          <cell r="DI53" t="str">
            <v>apaiano@alliarch.com</v>
          </cell>
          <cell r="DJ53" t="str">
            <v>Alliance Architects</v>
          </cell>
          <cell r="DK53" t="str">
            <v>Sarah Scott</v>
          </cell>
          <cell r="DL53" t="str">
            <v>sscott@coatsrose.com</v>
          </cell>
          <cell r="DM53" t="str">
            <v>Coats Rose</v>
          </cell>
          <cell r="DN53" t="str">
            <v>no</v>
          </cell>
          <cell r="DO53">
            <v>0</v>
          </cell>
          <cell r="DQ53">
            <v>0</v>
          </cell>
          <cell r="DR53">
            <v>0</v>
          </cell>
          <cell r="DS53">
            <v>48251131100</v>
          </cell>
          <cell r="DT53" t="str">
            <v>no</v>
          </cell>
          <cell r="DU53">
            <v>11</v>
          </cell>
          <cell r="DV53" t="str">
            <v>no</v>
          </cell>
          <cell r="DW53" t="str">
            <v>Meals on Wheels North Central Texas</v>
          </cell>
          <cell r="DX53" t="str">
            <v>Program to Encourage Active, Rewarding Lives (PEARLS)</v>
          </cell>
          <cell r="DY53" t="str">
            <v>Zonta Club of Johnson County</v>
          </cell>
          <cell r="DZ53" t="str">
            <v>Texas Health Resources</v>
          </cell>
          <cell r="EA53">
            <v>0</v>
          </cell>
          <cell r="EB53">
            <v>0</v>
          </cell>
          <cell r="EC53" t="str">
            <v>Acquisition/Rehab</v>
          </cell>
          <cell r="ED53">
            <v>0</v>
          </cell>
          <cell r="EE53">
            <v>0</v>
          </cell>
          <cell r="EF53">
            <v>0</v>
          </cell>
          <cell r="EG53">
            <v>0</v>
          </cell>
          <cell r="EH53">
            <v>0</v>
          </cell>
          <cell r="EI53">
            <v>0</v>
          </cell>
          <cell r="EL53">
            <v>0</v>
          </cell>
          <cell r="EM53">
            <v>0</v>
          </cell>
          <cell r="EN53">
            <v>0</v>
          </cell>
          <cell r="EO53">
            <v>0</v>
          </cell>
          <cell r="EP53">
            <v>219.687969205629</v>
          </cell>
          <cell r="EQ53">
            <v>219.687969205629</v>
          </cell>
          <cell r="ER53">
            <v>148.0203150356175</v>
          </cell>
          <cell r="ES53" t="str">
            <v>705 McAnear Street</v>
          </cell>
          <cell r="ET53" t="str">
            <v>Cleburne</v>
          </cell>
          <cell r="EU53" t="str">
            <v>Johnson</v>
          </cell>
          <cell r="EV53" t="str">
            <v>Lincoln Ridge</v>
          </cell>
          <cell r="EW53">
            <v>76033</v>
          </cell>
          <cell r="EX53" t="str">
            <v>T. Daniel Kalubi</v>
          </cell>
          <cell r="EY53" t="str">
            <v>dkalubi@nationalchurchresidences.org</v>
          </cell>
          <cell r="EZ53" t="str">
            <v>National Church Residences</v>
          </cell>
          <cell r="FA53" t="str">
            <v>no</v>
          </cell>
          <cell r="FB53" t="str">
            <v>no</v>
          </cell>
          <cell r="FC53">
            <v>53</v>
          </cell>
          <cell r="FD53" t="str">
            <v>HUD’s Old Section 202 Program for the Elderly and Handicapped</v>
          </cell>
          <cell r="FE53">
            <v>0</v>
          </cell>
          <cell r="FF53">
            <v>0</v>
          </cell>
          <cell r="FG53">
            <v>0</v>
          </cell>
          <cell r="FH53" t="str">
            <v>Yes</v>
          </cell>
          <cell r="FI53" t="str">
            <v>yes</v>
          </cell>
          <cell r="FJ53">
            <v>29</v>
          </cell>
          <cell r="FK53">
            <v>1.3</v>
          </cell>
          <cell r="FL53">
            <v>54576</v>
          </cell>
          <cell r="FM53">
            <v>32.348649999999999</v>
          </cell>
          <cell r="FN53" t="str">
            <v>yes</v>
          </cell>
          <cell r="FO53">
            <v>-97.409000000000006</v>
          </cell>
          <cell r="FP53" t="str">
            <v>yes</v>
          </cell>
          <cell r="FQ53" t="str">
            <v>no</v>
          </cell>
          <cell r="FR53" t="str">
            <v>no</v>
          </cell>
          <cell r="FS53" t="str">
            <v>no</v>
          </cell>
          <cell r="FT53" t="str">
            <v>yes</v>
          </cell>
          <cell r="FU53">
            <v>0</v>
          </cell>
          <cell r="FV53">
            <v>0</v>
          </cell>
          <cell r="FW53">
            <v>0</v>
          </cell>
          <cell r="FX53" t="str">
            <v>X</v>
          </cell>
          <cell r="FY53">
            <v>0</v>
          </cell>
          <cell r="FZ53">
            <v>0</v>
          </cell>
          <cell r="GA53" t="str">
            <v>Lincoln Ridge Senior Housing Limited Partnership</v>
          </cell>
          <cell r="GB53" t="str">
            <v>National Church Residences of Lincoln Ridge, LLC</v>
          </cell>
          <cell r="GC53" t="str">
            <v>National Church Residences</v>
          </cell>
          <cell r="GD53" t="str">
            <v>National Church Residences cont'd</v>
          </cell>
          <cell r="GE53">
            <v>0</v>
          </cell>
          <cell r="GF53" t="str">
            <v>Limited Partnership</v>
          </cell>
          <cell r="GG53" t="str">
            <v>Limited Liability Company</v>
          </cell>
          <cell r="GH53" t="str">
            <v>Non-Profit</v>
          </cell>
          <cell r="GI53" t="str">
            <v>Non-Profit</v>
          </cell>
          <cell r="GJ53">
            <v>0</v>
          </cell>
          <cell r="GK53">
            <v>0</v>
          </cell>
          <cell r="GL53">
            <v>0</v>
          </cell>
          <cell r="GN53">
            <v>16</v>
          </cell>
          <cell r="GO53" t="str">
            <v>4q</v>
          </cell>
          <cell r="GP53">
            <v>0</v>
          </cell>
          <cell r="GQ53">
            <v>3</v>
          </cell>
          <cell r="GR53">
            <v>0</v>
          </cell>
          <cell r="GS53">
            <v>0</v>
          </cell>
          <cell r="GT53" t="str">
            <v>Urban</v>
          </cell>
          <cell r="GU53">
            <v>0</v>
          </cell>
          <cell r="GV53">
            <v>6</v>
          </cell>
          <cell r="GW53">
            <v>9</v>
          </cell>
          <cell r="GX53">
            <v>2</v>
          </cell>
          <cell r="GY53">
            <v>0</v>
          </cell>
          <cell r="GZ53">
            <v>15</v>
          </cell>
          <cell r="HA53">
            <v>11</v>
          </cell>
          <cell r="HB53">
            <v>11</v>
          </cell>
          <cell r="HC53">
            <v>7</v>
          </cell>
          <cell r="HD53">
            <v>3</v>
          </cell>
          <cell r="HE53">
            <v>3</v>
          </cell>
          <cell r="HF53">
            <v>0</v>
          </cell>
          <cell r="HG53">
            <v>1</v>
          </cell>
          <cell r="HH53">
            <v>10</v>
          </cell>
          <cell r="HI53">
            <v>26</v>
          </cell>
          <cell r="HJ53">
            <v>12</v>
          </cell>
          <cell r="HK53">
            <v>6</v>
          </cell>
          <cell r="HL53">
            <v>3</v>
          </cell>
          <cell r="HM53">
            <v>4</v>
          </cell>
          <cell r="HN53">
            <v>0</v>
          </cell>
          <cell r="HO53">
            <v>1</v>
          </cell>
          <cell r="HP53">
            <v>1</v>
          </cell>
          <cell r="HQ53">
            <v>0</v>
          </cell>
          <cell r="HR53">
            <v>17</v>
          </cell>
          <cell r="HS53">
            <v>0</v>
          </cell>
          <cell r="HT53" t="str">
            <v>no</v>
          </cell>
          <cell r="HU53" t="str">
            <v>no</v>
          </cell>
          <cell r="HV53" t="str">
            <v>no</v>
          </cell>
          <cell r="HW53" t="str">
            <v>yes</v>
          </cell>
          <cell r="HX53" t="str">
            <v>yes</v>
          </cell>
          <cell r="HY53" t="str">
            <v>yes</v>
          </cell>
          <cell r="HZ53" t="str">
            <v>Texas Health Resources</v>
          </cell>
          <cell r="IA53">
            <v>0</v>
          </cell>
          <cell r="IB53">
            <v>0</v>
          </cell>
          <cell r="IC53" t="str">
            <v>Kristen Senff</v>
          </cell>
          <cell r="ID53" t="str">
            <v>ksenff@nefinc.org</v>
          </cell>
          <cell r="IE53" t="str">
            <v>National Equity Fund</v>
          </cell>
          <cell r="IF53" t="str">
            <v>Elderly</v>
          </cell>
          <cell r="IG53">
            <v>0</v>
          </cell>
          <cell r="IH53">
            <v>50</v>
          </cell>
          <cell r="II53">
            <v>29</v>
          </cell>
          <cell r="IJ53">
            <v>16779.689999999999</v>
          </cell>
          <cell r="IK53">
            <v>131</v>
          </cell>
          <cell r="IL53">
            <v>29</v>
          </cell>
          <cell r="IM53" t="str">
            <v>no</v>
          </cell>
          <cell r="IN53" t="str">
            <v>no</v>
          </cell>
          <cell r="IO53" t="str">
            <v>yes</v>
          </cell>
          <cell r="IP53">
            <v>0</v>
          </cell>
          <cell r="IQ53">
            <v>0</v>
          </cell>
          <cell r="IR53">
            <v>0</v>
          </cell>
          <cell r="IS53" t="str">
            <v>no</v>
          </cell>
        </row>
        <row r="54">
          <cell r="A54">
            <v>24134</v>
          </cell>
          <cell r="B54" t="str">
            <v>2024-02-29 08:12:35</v>
          </cell>
          <cell r="C54" t="str">
            <v>Q:/http-files/mf/2024-HTC/mf24134/24134_Heritage Estates at Valley Ridge.xlsx</v>
          </cell>
          <cell r="D54" t="str">
            <v>no</v>
          </cell>
          <cell r="E54" t="str">
            <v>yes</v>
          </cell>
          <cell r="F54" t="str">
            <v>yes</v>
          </cell>
          <cell r="G54" t="str">
            <v>no</v>
          </cell>
          <cell r="H54" t="str">
            <v>Chris.Applequist@GHDevelopment.com</v>
          </cell>
          <cell r="I54" t="str">
            <v>Chris Applequist</v>
          </cell>
          <cell r="J54">
            <v>8175019577</v>
          </cell>
          <cell r="K54">
            <v>2146136569</v>
          </cell>
          <cell r="L54" t="str">
            <v>yes</v>
          </cell>
          <cell r="M54" t="str">
            <v>yes</v>
          </cell>
          <cell r="N54" t="str">
            <v>yes</v>
          </cell>
          <cell r="O54">
            <v>0</v>
          </cell>
          <cell r="P54">
            <v>45</v>
          </cell>
          <cell r="Q54">
            <v>47</v>
          </cell>
          <cell r="R54">
            <v>0</v>
          </cell>
          <cell r="S54">
            <v>0</v>
          </cell>
          <cell r="T54">
            <v>0</v>
          </cell>
          <cell r="U54">
            <v>0</v>
          </cell>
          <cell r="V54" t="str">
            <v>Steve Sivells</v>
          </cell>
          <cell r="W54" t="str">
            <v>Josh Barton</v>
          </cell>
          <cell r="X54" t="str">
            <v>ssivells@wmcctx.com</v>
          </cell>
          <cell r="Y54" t="str">
            <v>jbarton@mcadamsco.com</v>
          </cell>
          <cell r="Z54" t="str">
            <v>Watermark Commercial Contractors, LLC</v>
          </cell>
          <cell r="AA54" t="str">
            <v>McAdams</v>
          </cell>
          <cell r="AB54">
            <v>0</v>
          </cell>
          <cell r="AC54">
            <v>0</v>
          </cell>
          <cell r="AD54">
            <v>0</v>
          </cell>
          <cell r="AE54">
            <v>0</v>
          </cell>
          <cell r="AF54">
            <v>0</v>
          </cell>
          <cell r="AG54">
            <v>0</v>
          </cell>
          <cell r="AH54" t="str">
            <v>Steve Sivells</v>
          </cell>
          <cell r="AI54" t="str">
            <v>ssivells@wmcctx.com</v>
          </cell>
          <cell r="AJ54" t="str">
            <v>Watermark Commercial Contractors, LLC</v>
          </cell>
          <cell r="AK54">
            <v>0</v>
          </cell>
          <cell r="AL54">
            <v>0</v>
          </cell>
          <cell r="AM54">
            <v>0</v>
          </cell>
          <cell r="AN54">
            <v>0</v>
          </cell>
          <cell r="AO54">
            <v>0</v>
          </cell>
          <cell r="AP54">
            <v>0</v>
          </cell>
          <cell r="AQ54" t="str">
            <v>no</v>
          </cell>
          <cell r="AR54" t="str">
            <v>no</v>
          </cell>
          <cell r="AS54" t="str">
            <v>no</v>
          </cell>
          <cell r="AT54">
            <v>2000000</v>
          </cell>
          <cell r="AU54">
            <v>0</v>
          </cell>
          <cell r="AV54">
            <v>0</v>
          </cell>
          <cell r="AW54" t="str">
            <v>Choose a Dropdown</v>
          </cell>
          <cell r="AX54" t="str">
            <v>HOME-ARP Nonprofit Operating Cost and/or Capacity Building Assistance</v>
          </cell>
          <cell r="AY54">
            <v>0</v>
          </cell>
          <cell r="AZ54">
            <v>0</v>
          </cell>
          <cell r="BA54">
            <v>0</v>
          </cell>
          <cell r="BB54" t="str">
            <v>Steve Sivells</v>
          </cell>
          <cell r="BC54" t="str">
            <v>ssivells@wmcctx.com</v>
          </cell>
          <cell r="BD54" t="str">
            <v>Watermark Commercial Contractors, LLC</v>
          </cell>
          <cell r="BE54">
            <v>0</v>
          </cell>
          <cell r="BF54">
            <v>0</v>
          </cell>
          <cell r="BG54" t="str">
            <v>Darrel Jack</v>
          </cell>
          <cell r="BH54">
            <v>0</v>
          </cell>
          <cell r="BI54" t="str">
            <v>Apartment Market Data</v>
          </cell>
          <cell r="BJ54">
            <v>0</v>
          </cell>
          <cell r="BK54" t="str">
            <v>Choose a Dropdown</v>
          </cell>
          <cell r="BL54">
            <v>0</v>
          </cell>
          <cell r="BM54">
            <v>0</v>
          </cell>
          <cell r="BN54">
            <v>0</v>
          </cell>
          <cell r="BO54">
            <v>0</v>
          </cell>
          <cell r="BP54">
            <v>0</v>
          </cell>
          <cell r="BQ54">
            <v>0</v>
          </cell>
          <cell r="BR54">
            <v>0</v>
          </cell>
          <cell r="BS54" t="str">
            <v>Hugh Cobb</v>
          </cell>
          <cell r="BT54" t="str">
            <v>hugh.cobb@assetliving.com</v>
          </cell>
          <cell r="BU54" t="str">
            <v>Asset Living</v>
          </cell>
          <cell r="BV54">
            <v>9725820854</v>
          </cell>
          <cell r="BW54" t="str">
            <v>Not applicable</v>
          </cell>
          <cell r="BX54" t="str">
            <v>No</v>
          </cell>
          <cell r="BY54" t="str">
            <v>no</v>
          </cell>
          <cell r="BZ54">
            <v>0</v>
          </cell>
          <cell r="CA54">
            <v>0</v>
          </cell>
          <cell r="CB54">
            <v>0</v>
          </cell>
          <cell r="CC54" t="str">
            <v>TBD</v>
          </cell>
          <cell r="CD54">
            <v>0</v>
          </cell>
          <cell r="CE54">
            <v>0</v>
          </cell>
          <cell r="CF54" t="str">
            <v>TBD</v>
          </cell>
          <cell r="CG54">
            <v>92</v>
          </cell>
          <cell r="CH54">
            <v>0</v>
          </cell>
          <cell r="CI54">
            <v>10</v>
          </cell>
          <cell r="CJ54">
            <v>0</v>
          </cell>
          <cell r="CK54">
            <v>37</v>
          </cell>
          <cell r="CL54">
            <v>45</v>
          </cell>
          <cell r="CM54">
            <v>0</v>
          </cell>
          <cell r="CN54">
            <v>0</v>
          </cell>
          <cell r="CO54">
            <v>0</v>
          </cell>
          <cell r="CP54">
            <v>0</v>
          </cell>
          <cell r="CQ54">
            <v>0</v>
          </cell>
          <cell r="CR54">
            <v>0</v>
          </cell>
          <cell r="CS54" t="str">
            <v>Mike Celkis</v>
          </cell>
          <cell r="CT54" t="str">
            <v>mike.celkis@CohnReznick.com</v>
          </cell>
          <cell r="CU54" t="str">
            <v>Cohn Reznick</v>
          </cell>
          <cell r="CV54" t="str">
            <v>17440 Dallas Pkwy, Ste 120</v>
          </cell>
          <cell r="CW54" t="str">
            <v>Dallas</v>
          </cell>
          <cell r="CX54" t="str">
            <v>Adrian Iglesias</v>
          </cell>
          <cell r="CY54" t="str">
            <v>aiglesias@ghdevelopment.com</v>
          </cell>
          <cell r="CZ54">
            <v>5129719127</v>
          </cell>
          <cell r="DA54">
            <v>2146136569</v>
          </cell>
          <cell r="DB54" t="str">
            <v>TX</v>
          </cell>
          <cell r="DC54">
            <v>75287</v>
          </cell>
          <cell r="DD54" t="str">
            <v>TX Valley Ridge 2024, Ltd.</v>
          </cell>
          <cell r="DE54">
            <v>0</v>
          </cell>
          <cell r="DF54">
            <v>0</v>
          </cell>
          <cell r="DH54" t="str">
            <v>J. Marc Tolson</v>
          </cell>
          <cell r="DI54" t="str">
            <v>marc@arriveag.com</v>
          </cell>
          <cell r="DJ54" t="str">
            <v>Arrive Architecture Group</v>
          </cell>
          <cell r="DK54" t="str">
            <v>Jeff S. Drennan</v>
          </cell>
          <cell r="DL54" t="str">
            <v>jdrennan@winthrop.com</v>
          </cell>
          <cell r="DM54" t="str">
            <v>Winthrop</v>
          </cell>
          <cell r="DN54" t="str">
            <v>no</v>
          </cell>
          <cell r="DO54">
            <v>0</v>
          </cell>
          <cell r="DP54" t="str">
            <v>Not applicable</v>
          </cell>
          <cell r="DQ54">
            <v>0</v>
          </cell>
          <cell r="DR54">
            <v>0</v>
          </cell>
          <cell r="DS54">
            <v>48121021715</v>
          </cell>
          <cell r="DT54" t="str">
            <v>no</v>
          </cell>
          <cell r="DU54">
            <v>11</v>
          </cell>
          <cell r="DV54" t="str">
            <v>yes</v>
          </cell>
          <cell r="DW54" t="str">
            <v>Housing Channel</v>
          </cell>
          <cell r="DX54" t="str">
            <v>North Texas Fair Housing Center</v>
          </cell>
          <cell r="DY54" t="str">
            <v>United Way of Denton County, Inc.</v>
          </cell>
          <cell r="DZ54">
            <v>0</v>
          </cell>
          <cell r="EA54">
            <v>0</v>
          </cell>
          <cell r="EB54">
            <v>0</v>
          </cell>
          <cell r="EC54" t="str">
            <v>New Construction</v>
          </cell>
          <cell r="ED54">
            <v>0</v>
          </cell>
          <cell r="EE54" t="str">
            <v>2110 W. Slaughter Ln., Suite 107-394</v>
          </cell>
          <cell r="EF54" t="str">
            <v>Austin</v>
          </cell>
          <cell r="EG54" t="str">
            <v>Audrey Martin</v>
          </cell>
          <cell r="EH54" t="str">
            <v>audrey@purplemartinre.com</v>
          </cell>
          <cell r="EI54" t="str">
            <v>audrey@purplemartinre.com</v>
          </cell>
          <cell r="EJ54" t="str">
            <v>Audrey Martin</v>
          </cell>
          <cell r="EK54" t="str">
            <v>Purple Martin Real Estate</v>
          </cell>
          <cell r="EL54">
            <v>5126586386</v>
          </cell>
          <cell r="EM54">
            <v>5126586386</v>
          </cell>
          <cell r="EN54" t="str">
            <v>TX</v>
          </cell>
          <cell r="EO54">
            <v>78748</v>
          </cell>
          <cell r="EP54">
            <v>154.82277616313749</v>
          </cell>
          <cell r="EQ54">
            <v>154.82277616313749</v>
          </cell>
          <cell r="ER54">
            <v>106.95647170337089</v>
          </cell>
          <cell r="ES54" t="str">
            <v>SEQ W Valley Ridge Blvd and N Garden Ridge Blvd</v>
          </cell>
          <cell r="ET54" t="str">
            <v>Lewisville</v>
          </cell>
          <cell r="EU54" t="str">
            <v>Denton</v>
          </cell>
          <cell r="EV54" t="str">
            <v>Heritage Estates at Valley Ridge</v>
          </cell>
          <cell r="EW54">
            <v>75077</v>
          </cell>
          <cell r="EX54" t="str">
            <v>Adrian Iglesias</v>
          </cell>
          <cell r="EY54" t="str">
            <v>aiglesias@ghdevelopment.com</v>
          </cell>
          <cell r="EZ54" t="str">
            <v>GHT Development II, LLC</v>
          </cell>
          <cell r="FA54" t="str">
            <v>no</v>
          </cell>
          <cell r="FB54" t="str">
            <v>no</v>
          </cell>
          <cell r="FC54">
            <v>53</v>
          </cell>
          <cell r="FD54">
            <v>0</v>
          </cell>
          <cell r="FE54">
            <v>0</v>
          </cell>
          <cell r="FF54">
            <v>0</v>
          </cell>
          <cell r="FG54" t="str">
            <v>TBD</v>
          </cell>
          <cell r="FH54" t="str">
            <v>No</v>
          </cell>
          <cell r="FI54" t="str">
            <v>no</v>
          </cell>
          <cell r="FJ54">
            <v>126</v>
          </cell>
          <cell r="FK54">
            <v>1.3</v>
          </cell>
          <cell r="FL54">
            <v>89583</v>
          </cell>
          <cell r="FM54">
            <v>33.062297000000001</v>
          </cell>
          <cell r="FN54" t="str">
            <v>yes</v>
          </cell>
          <cell r="FO54">
            <v>-97.034702999999993</v>
          </cell>
          <cell r="FP54" t="str">
            <v>yes</v>
          </cell>
          <cell r="FQ54" t="str">
            <v>no</v>
          </cell>
          <cell r="FR54" t="str">
            <v>no</v>
          </cell>
          <cell r="FS54" t="str">
            <v>no</v>
          </cell>
          <cell r="FT54" t="str">
            <v>yes</v>
          </cell>
          <cell r="FU54">
            <v>0</v>
          </cell>
          <cell r="FV54">
            <v>0</v>
          </cell>
          <cell r="FW54">
            <v>0</v>
          </cell>
          <cell r="FX54">
            <v>0</v>
          </cell>
          <cell r="FY54">
            <v>0</v>
          </cell>
          <cell r="FZ54">
            <v>0</v>
          </cell>
          <cell r="GA54" t="str">
            <v>TX Valley Ridge 2024, Ltd.</v>
          </cell>
          <cell r="GB54" t="str">
            <v>TX Valley Ridge 2024 GP, LLC</v>
          </cell>
          <cell r="GC54" t="str">
            <v>Generation Housing Partners, LLC</v>
          </cell>
          <cell r="GD54" t="str">
            <v>Generation Housing Development, LLC</v>
          </cell>
          <cell r="GE54" t="str">
            <v>White Rock Residential, LLC</v>
          </cell>
          <cell r="GF54" t="str">
            <v>Limited Partnership</v>
          </cell>
          <cell r="GG54" t="str">
            <v>Limited Liability Company</v>
          </cell>
          <cell r="GH54" t="str">
            <v>Limited Liability Company</v>
          </cell>
          <cell r="GI54" t="str">
            <v>Limited Liability Company</v>
          </cell>
          <cell r="GJ54" t="str">
            <v>Limited Liability Company</v>
          </cell>
          <cell r="GK54" t="str">
            <v>John Roberts</v>
          </cell>
          <cell r="GL54" t="str">
            <v>john.roberts@bwe.com</v>
          </cell>
          <cell r="GM54" t="str">
            <v>Bellwether Enterprise</v>
          </cell>
          <cell r="GN54">
            <v>2.8</v>
          </cell>
          <cell r="GO54" t="str">
            <v>2q</v>
          </cell>
          <cell r="GP54">
            <v>1</v>
          </cell>
          <cell r="GQ54">
            <v>3</v>
          </cell>
          <cell r="GR54">
            <v>0</v>
          </cell>
          <cell r="GS54">
            <v>0</v>
          </cell>
          <cell r="GT54" t="str">
            <v>Urban</v>
          </cell>
          <cell r="GU54">
            <v>0</v>
          </cell>
          <cell r="GV54">
            <v>6</v>
          </cell>
          <cell r="GW54">
            <v>9</v>
          </cell>
          <cell r="GX54">
            <v>2</v>
          </cell>
          <cell r="GY54">
            <v>2</v>
          </cell>
          <cell r="GZ54">
            <v>15</v>
          </cell>
          <cell r="HA54">
            <v>11</v>
          </cell>
          <cell r="HB54">
            <v>11</v>
          </cell>
          <cell r="HC54">
            <v>7</v>
          </cell>
          <cell r="HD54">
            <v>5</v>
          </cell>
          <cell r="HE54">
            <v>3</v>
          </cell>
          <cell r="HF54">
            <v>4</v>
          </cell>
          <cell r="HG54">
            <v>1</v>
          </cell>
          <cell r="HH54">
            <v>10</v>
          </cell>
          <cell r="HI54">
            <v>26</v>
          </cell>
          <cell r="HJ54">
            <v>12</v>
          </cell>
          <cell r="HK54">
            <v>6</v>
          </cell>
          <cell r="HL54">
            <v>3</v>
          </cell>
          <cell r="HM54">
            <v>4</v>
          </cell>
          <cell r="HN54">
            <v>0</v>
          </cell>
          <cell r="HO54">
            <v>1</v>
          </cell>
          <cell r="HP54">
            <v>1</v>
          </cell>
          <cell r="HQ54">
            <v>0</v>
          </cell>
          <cell r="HR54">
            <v>19</v>
          </cell>
          <cell r="HS54">
            <v>0</v>
          </cell>
          <cell r="HT54" t="str">
            <v>no</v>
          </cell>
          <cell r="HU54" t="str">
            <v>no</v>
          </cell>
          <cell r="HV54" t="str">
            <v>no</v>
          </cell>
          <cell r="HW54" t="str">
            <v>yes</v>
          </cell>
          <cell r="HX54" t="str">
            <v>yes</v>
          </cell>
          <cell r="HY54" t="str">
            <v>yes</v>
          </cell>
          <cell r="HZ54">
            <v>0</v>
          </cell>
          <cell r="IA54">
            <v>0</v>
          </cell>
          <cell r="IB54">
            <v>0</v>
          </cell>
          <cell r="IC54" t="str">
            <v>John Colvin</v>
          </cell>
          <cell r="ID54" t="str">
            <v>john.colvin@raymondjames.com</v>
          </cell>
          <cell r="IE54" t="str">
            <v>Raymond James</v>
          </cell>
          <cell r="IF54" t="str">
            <v>Elderly</v>
          </cell>
          <cell r="IG54" t="str">
            <v>X</v>
          </cell>
          <cell r="IH54">
            <v>56</v>
          </cell>
          <cell r="II54">
            <v>92</v>
          </cell>
          <cell r="IJ54">
            <v>79623</v>
          </cell>
          <cell r="IK54">
            <v>139</v>
          </cell>
          <cell r="IL54">
            <v>92</v>
          </cell>
          <cell r="IM54" t="str">
            <v>no</v>
          </cell>
          <cell r="IN54" t="str">
            <v>no</v>
          </cell>
          <cell r="IO54" t="str">
            <v>no</v>
          </cell>
          <cell r="IP54">
            <v>0</v>
          </cell>
          <cell r="IQ54">
            <v>0</v>
          </cell>
          <cell r="IR54">
            <v>0</v>
          </cell>
          <cell r="IS54" t="str">
            <v>no</v>
          </cell>
        </row>
        <row r="55">
          <cell r="A55">
            <v>24135</v>
          </cell>
          <cell r="B55" t="str">
            <v>2024-03-01 13:11:40</v>
          </cell>
          <cell r="C55" t="str">
            <v>Q:/http-files/mf/2024-HTC/mf24135/24135_The Heights at Park Lane.xlsx</v>
          </cell>
          <cell r="D55" t="str">
            <v>no</v>
          </cell>
          <cell r="E55" t="str">
            <v>yes</v>
          </cell>
          <cell r="F55" t="str">
            <v>yes</v>
          </cell>
          <cell r="G55" t="str">
            <v>no</v>
          </cell>
          <cell r="H55" t="str">
            <v>Chris.Applequist@GHDevelopment.com</v>
          </cell>
          <cell r="I55" t="str">
            <v>Chris Applequist</v>
          </cell>
          <cell r="J55">
            <v>8175019577</v>
          </cell>
          <cell r="K55">
            <v>2146136569</v>
          </cell>
          <cell r="L55" t="str">
            <v>yes</v>
          </cell>
          <cell r="M55" t="str">
            <v>no</v>
          </cell>
          <cell r="N55" t="str">
            <v>yes</v>
          </cell>
          <cell r="O55">
            <v>0</v>
          </cell>
          <cell r="P55">
            <v>48</v>
          </cell>
          <cell r="Q55">
            <v>89</v>
          </cell>
          <cell r="R55">
            <v>25</v>
          </cell>
          <cell r="S55">
            <v>0</v>
          </cell>
          <cell r="T55">
            <v>0</v>
          </cell>
          <cell r="U55">
            <v>0</v>
          </cell>
          <cell r="V55" t="str">
            <v>Steve Sivells</v>
          </cell>
          <cell r="W55" t="str">
            <v>Dayton Macatee</v>
          </cell>
          <cell r="X55" t="str">
            <v>ssivells@wmcctx.com</v>
          </cell>
          <cell r="Y55" t="str">
            <v>daytonm@macatee-engineering.com</v>
          </cell>
          <cell r="Z55" t="str">
            <v>Watermark Commercial Contractors, LLC</v>
          </cell>
          <cell r="AA55" t="str">
            <v>Macatee Civil Engineering</v>
          </cell>
          <cell r="AB55">
            <v>0</v>
          </cell>
          <cell r="AC55">
            <v>0</v>
          </cell>
          <cell r="AD55">
            <v>0</v>
          </cell>
          <cell r="AE55">
            <v>0</v>
          </cell>
          <cell r="AF55">
            <v>0</v>
          </cell>
          <cell r="AG55">
            <v>0</v>
          </cell>
          <cell r="AH55" t="str">
            <v>Steve Sivells</v>
          </cell>
          <cell r="AI55" t="str">
            <v>ssivells@wmcctx.com</v>
          </cell>
          <cell r="AJ55" t="str">
            <v>Watermark Commercial Contractors, LLC</v>
          </cell>
          <cell r="AK55">
            <v>0</v>
          </cell>
          <cell r="AL55">
            <v>0</v>
          </cell>
          <cell r="AM55">
            <v>0</v>
          </cell>
          <cell r="AN55">
            <v>0</v>
          </cell>
          <cell r="AO55">
            <v>0</v>
          </cell>
          <cell r="AP55">
            <v>0</v>
          </cell>
          <cell r="AQ55" t="str">
            <v>yes</v>
          </cell>
          <cell r="AR55" t="str">
            <v>no</v>
          </cell>
          <cell r="AS55" t="str">
            <v>no</v>
          </cell>
          <cell r="AT55">
            <v>2000000</v>
          </cell>
          <cell r="AU55">
            <v>0</v>
          </cell>
          <cell r="AV55">
            <v>0</v>
          </cell>
          <cell r="AW55" t="str">
            <v>Choose a Dropdown</v>
          </cell>
          <cell r="AX55" t="str">
            <v>HOME-ARP Nonprofit Operating Cost and/or Capacity Building Assistance</v>
          </cell>
          <cell r="AY55">
            <v>0</v>
          </cell>
          <cell r="AZ55">
            <v>0</v>
          </cell>
          <cell r="BA55">
            <v>0</v>
          </cell>
          <cell r="BB55" t="str">
            <v>Steve Sivells</v>
          </cell>
          <cell r="BC55" t="str">
            <v>ssivells@wmcctx.com</v>
          </cell>
          <cell r="BD55" t="str">
            <v>Watermark Commercial Contractors, LLC</v>
          </cell>
          <cell r="BE55">
            <v>0</v>
          </cell>
          <cell r="BF55">
            <v>0</v>
          </cell>
          <cell r="BG55" t="str">
            <v>Darrel Jack</v>
          </cell>
          <cell r="BH55">
            <v>0</v>
          </cell>
          <cell r="BI55" t="str">
            <v>Apartment Market Data</v>
          </cell>
          <cell r="BJ55">
            <v>0</v>
          </cell>
          <cell r="BK55" t="str">
            <v>Choose a Dropdown</v>
          </cell>
          <cell r="BL55">
            <v>0</v>
          </cell>
          <cell r="BM55">
            <v>0</v>
          </cell>
          <cell r="BN55">
            <v>0</v>
          </cell>
          <cell r="BO55">
            <v>0</v>
          </cell>
          <cell r="BP55">
            <v>0</v>
          </cell>
          <cell r="BQ55">
            <v>0</v>
          </cell>
          <cell r="BR55">
            <v>0</v>
          </cell>
          <cell r="BS55" t="str">
            <v>Hugh Cobb</v>
          </cell>
          <cell r="BT55" t="str">
            <v>hugh.cobb@assetliving.com</v>
          </cell>
          <cell r="BU55" t="str">
            <v>Asset Living</v>
          </cell>
          <cell r="BV55">
            <v>9725820854</v>
          </cell>
          <cell r="BW55" t="str">
            <v>Not applicable</v>
          </cell>
          <cell r="BX55" t="str">
            <v>No</v>
          </cell>
          <cell r="BY55" t="str">
            <v>no</v>
          </cell>
          <cell r="BZ55">
            <v>0</v>
          </cell>
          <cell r="CA55">
            <v>0</v>
          </cell>
          <cell r="CB55">
            <v>0</v>
          </cell>
          <cell r="CC55" t="str">
            <v>TBD</v>
          </cell>
          <cell r="CD55">
            <v>0</v>
          </cell>
          <cell r="CE55">
            <v>0</v>
          </cell>
          <cell r="CF55" t="str">
            <v>TBD</v>
          </cell>
          <cell r="CG55">
            <v>110</v>
          </cell>
          <cell r="CH55">
            <v>0</v>
          </cell>
          <cell r="CI55">
            <v>11</v>
          </cell>
          <cell r="CJ55">
            <v>0</v>
          </cell>
          <cell r="CK55">
            <v>33</v>
          </cell>
          <cell r="CL55">
            <v>66</v>
          </cell>
          <cell r="CM55">
            <v>0</v>
          </cell>
          <cell r="CN55">
            <v>0</v>
          </cell>
          <cell r="CO55">
            <v>0</v>
          </cell>
          <cell r="CP55">
            <v>52</v>
          </cell>
          <cell r="CQ55">
            <v>52</v>
          </cell>
          <cell r="CR55">
            <v>0</v>
          </cell>
          <cell r="CS55" t="str">
            <v>Mike Celkis</v>
          </cell>
          <cell r="CT55" t="str">
            <v>mike.celkis@CohnReznick.com</v>
          </cell>
          <cell r="CU55" t="str">
            <v>Cohn Reznick</v>
          </cell>
          <cell r="CV55" t="str">
            <v>17440 Dallas Pkwy, Ste 120</v>
          </cell>
          <cell r="CW55" t="str">
            <v>Dallas</v>
          </cell>
          <cell r="CX55" t="str">
            <v>Adrian Iglesias</v>
          </cell>
          <cell r="CY55" t="str">
            <v>aiglesias@ghdevelopment.com</v>
          </cell>
          <cell r="CZ55">
            <v>5129719127</v>
          </cell>
          <cell r="DA55">
            <v>2146136569</v>
          </cell>
          <cell r="DB55" t="str">
            <v>TX</v>
          </cell>
          <cell r="DC55">
            <v>75287</v>
          </cell>
          <cell r="DD55" t="str">
            <v>TX Park Lane 2024, Ltd.</v>
          </cell>
          <cell r="DE55">
            <v>0</v>
          </cell>
          <cell r="DF55">
            <v>0</v>
          </cell>
          <cell r="DH55" t="str">
            <v>J. Marc Tolson</v>
          </cell>
          <cell r="DI55" t="str">
            <v>marc@arriveag.com</v>
          </cell>
          <cell r="DJ55" t="str">
            <v>Arrive Architecture Group</v>
          </cell>
          <cell r="DK55" t="str">
            <v>Jeff S. Drennan</v>
          </cell>
          <cell r="DL55" t="str">
            <v>jdrennan@winthrop.com</v>
          </cell>
          <cell r="DM55" t="str">
            <v>Winthrop</v>
          </cell>
          <cell r="DN55" t="str">
            <v>yes</v>
          </cell>
          <cell r="DO55">
            <v>0</v>
          </cell>
          <cell r="DP55" t="str">
            <v>Not applicable</v>
          </cell>
          <cell r="DQ55">
            <v>0</v>
          </cell>
          <cell r="DR55">
            <v>0</v>
          </cell>
          <cell r="DS55">
            <v>48113007822</v>
          </cell>
          <cell r="DT55" t="str">
            <v>no</v>
          </cell>
          <cell r="DU55">
            <v>11</v>
          </cell>
          <cell r="DV55" t="str">
            <v>yes</v>
          </cell>
          <cell r="DW55" t="str">
            <v>Housing Channel</v>
          </cell>
          <cell r="DX55" t="str">
            <v>North Texas Fair Housing Center</v>
          </cell>
          <cell r="DY55" t="str">
            <v>Shared Housing Center, Inc.</v>
          </cell>
          <cell r="DZ55" t="str">
            <v>REACH, Inc.</v>
          </cell>
          <cell r="EA55">
            <v>0</v>
          </cell>
          <cell r="EB55">
            <v>0</v>
          </cell>
          <cell r="EC55" t="str">
            <v>New Construction</v>
          </cell>
          <cell r="ED55">
            <v>0</v>
          </cell>
          <cell r="EE55" t="str">
            <v>2110 W. Slaughter Ln., Suite 107-394</v>
          </cell>
          <cell r="EF55" t="str">
            <v>Austin</v>
          </cell>
          <cell r="EG55" t="str">
            <v>Audrey Martin</v>
          </cell>
          <cell r="EH55" t="str">
            <v>audrey@purplemartinre.com</v>
          </cell>
          <cell r="EI55" t="str">
            <v>audrey@purplemartinre.com</v>
          </cell>
          <cell r="EJ55" t="str">
            <v>Audrey Martin</v>
          </cell>
          <cell r="EK55" t="str">
            <v>Purple Martin Real Estate</v>
          </cell>
          <cell r="EL55">
            <v>5126586386</v>
          </cell>
          <cell r="EM55">
            <v>5126586386</v>
          </cell>
          <cell r="EN55" t="str">
            <v>TX</v>
          </cell>
          <cell r="EO55">
            <v>78748</v>
          </cell>
          <cell r="EP55">
            <v>182.35284286821471</v>
          </cell>
          <cell r="EQ55">
            <v>182.35284286821471</v>
          </cell>
          <cell r="ER55">
            <v>136.36882079548619</v>
          </cell>
          <cell r="ES55" t="str">
            <v>9330 N Central Expy</v>
          </cell>
          <cell r="ET55" t="str">
            <v>Dallas</v>
          </cell>
          <cell r="EU55" t="str">
            <v>Dallas</v>
          </cell>
          <cell r="EV55" t="str">
            <v>The Heights at Park Lane</v>
          </cell>
          <cell r="EW55">
            <v>75231</v>
          </cell>
          <cell r="EX55" t="str">
            <v>Adrian Iglesias</v>
          </cell>
          <cell r="EY55" t="str">
            <v>aiglesias@ghdevelopment.com</v>
          </cell>
          <cell r="EZ55" t="str">
            <v>GHT Development II, LLC</v>
          </cell>
          <cell r="FA55" t="str">
            <v>no</v>
          </cell>
          <cell r="FB55" t="str">
            <v>no</v>
          </cell>
          <cell r="FC55">
            <v>53</v>
          </cell>
          <cell r="FD55">
            <v>0</v>
          </cell>
          <cell r="FE55">
            <v>0</v>
          </cell>
          <cell r="FF55">
            <v>0</v>
          </cell>
          <cell r="FG55" t="str">
            <v>TBD</v>
          </cell>
          <cell r="FH55" t="str">
            <v>Yes</v>
          </cell>
          <cell r="FI55" t="str">
            <v>no</v>
          </cell>
          <cell r="FJ55">
            <v>250</v>
          </cell>
          <cell r="FK55">
            <v>1.3</v>
          </cell>
          <cell r="FL55">
            <v>75655</v>
          </cell>
          <cell r="FM55">
            <v>32.875165000000003</v>
          </cell>
          <cell r="FN55" t="str">
            <v>yes</v>
          </cell>
          <cell r="FO55">
            <v>-96.766020999999995</v>
          </cell>
          <cell r="FP55" t="str">
            <v>yes</v>
          </cell>
          <cell r="FQ55" t="str">
            <v>no</v>
          </cell>
          <cell r="FR55" t="str">
            <v>no</v>
          </cell>
          <cell r="FS55" t="str">
            <v>no</v>
          </cell>
          <cell r="FT55" t="str">
            <v>yes</v>
          </cell>
          <cell r="FU55">
            <v>0</v>
          </cell>
          <cell r="FV55">
            <v>0</v>
          </cell>
          <cell r="FW55">
            <v>0</v>
          </cell>
          <cell r="FX55" t="str">
            <v>X</v>
          </cell>
          <cell r="FY55">
            <v>0</v>
          </cell>
          <cell r="FZ55">
            <v>0</v>
          </cell>
          <cell r="GA55" t="str">
            <v>TX Park Lane 2024, Ltd.</v>
          </cell>
          <cell r="GB55" t="str">
            <v>TX Park Lane 2024 SLP, LLC</v>
          </cell>
          <cell r="GC55" t="str">
            <v>Generation Housing Partners, LLC</v>
          </cell>
          <cell r="GD55" t="str">
            <v>Generation Housing Development, LLC</v>
          </cell>
          <cell r="GE55" t="str">
            <v>White Rock Residential, LLC</v>
          </cell>
          <cell r="GF55" t="str">
            <v>Limited Partnership</v>
          </cell>
          <cell r="GG55" t="str">
            <v>Limited Liability Company</v>
          </cell>
          <cell r="GH55" t="str">
            <v>Limited Liability Company</v>
          </cell>
          <cell r="GI55" t="str">
            <v>Limited Liability Company</v>
          </cell>
          <cell r="GJ55" t="str">
            <v>Limited Liability Company</v>
          </cell>
          <cell r="GK55" t="str">
            <v>John Roberts</v>
          </cell>
          <cell r="GL55" t="str">
            <v>john.roberts@bwe.com</v>
          </cell>
          <cell r="GM55" t="str">
            <v>Bellwether Enterprise</v>
          </cell>
          <cell r="GN55">
            <v>8.4</v>
          </cell>
          <cell r="GO55" t="str">
            <v>2q</v>
          </cell>
          <cell r="GP55">
            <v>1</v>
          </cell>
          <cell r="GQ55">
            <v>3</v>
          </cell>
          <cell r="GR55">
            <v>0</v>
          </cell>
          <cell r="GS55">
            <v>0</v>
          </cell>
          <cell r="GT55" t="str">
            <v>Urban</v>
          </cell>
          <cell r="GU55">
            <v>0</v>
          </cell>
          <cell r="GV55">
            <v>6</v>
          </cell>
          <cell r="GW55">
            <v>9</v>
          </cell>
          <cell r="GX55">
            <v>2</v>
          </cell>
          <cell r="GY55">
            <v>2</v>
          </cell>
          <cell r="GZ55">
            <v>15</v>
          </cell>
          <cell r="HA55">
            <v>11</v>
          </cell>
          <cell r="HB55">
            <v>11</v>
          </cell>
          <cell r="HC55">
            <v>7</v>
          </cell>
          <cell r="HD55">
            <v>5</v>
          </cell>
          <cell r="HE55">
            <v>3</v>
          </cell>
          <cell r="HF55">
            <v>4</v>
          </cell>
          <cell r="HG55">
            <v>1</v>
          </cell>
          <cell r="HH55">
            <v>10</v>
          </cell>
          <cell r="HI55">
            <v>26</v>
          </cell>
          <cell r="HJ55">
            <v>12</v>
          </cell>
          <cell r="HK55">
            <v>6</v>
          </cell>
          <cell r="HL55">
            <v>3</v>
          </cell>
          <cell r="HM55">
            <v>4</v>
          </cell>
          <cell r="HN55">
            <v>0</v>
          </cell>
          <cell r="HO55">
            <v>1</v>
          </cell>
          <cell r="HP55">
            <v>1</v>
          </cell>
          <cell r="HQ55">
            <v>0</v>
          </cell>
          <cell r="HR55">
            <v>19</v>
          </cell>
          <cell r="HS55">
            <v>0</v>
          </cell>
          <cell r="HT55" t="str">
            <v>no</v>
          </cell>
          <cell r="HU55" t="str">
            <v>no</v>
          </cell>
          <cell r="HV55" t="str">
            <v>no</v>
          </cell>
          <cell r="HW55" t="str">
            <v>yes</v>
          </cell>
          <cell r="HX55" t="str">
            <v>yes</v>
          </cell>
          <cell r="HY55" t="str">
            <v>yes</v>
          </cell>
          <cell r="HZ55" t="str">
            <v>REACH, Inc.</v>
          </cell>
          <cell r="IA55">
            <v>0</v>
          </cell>
          <cell r="IB55">
            <v>0</v>
          </cell>
          <cell r="IC55" t="str">
            <v>John Colvin</v>
          </cell>
          <cell r="ID55" t="str">
            <v>john.colvin@raymondjames.com</v>
          </cell>
          <cell r="IE55" t="str">
            <v>Raymond James</v>
          </cell>
          <cell r="IF55" t="str">
            <v>General</v>
          </cell>
          <cell r="IG55" t="str">
            <v>X</v>
          </cell>
          <cell r="IH55">
            <v>56</v>
          </cell>
          <cell r="II55">
            <v>110</v>
          </cell>
          <cell r="IJ55">
            <v>161285</v>
          </cell>
          <cell r="IK55">
            <v>139</v>
          </cell>
          <cell r="IL55">
            <v>162</v>
          </cell>
          <cell r="IM55" t="str">
            <v>no</v>
          </cell>
          <cell r="IN55" t="str">
            <v>no</v>
          </cell>
          <cell r="IO55" t="str">
            <v>no</v>
          </cell>
          <cell r="IP55">
            <v>0</v>
          </cell>
          <cell r="IQ55">
            <v>0</v>
          </cell>
          <cell r="IR55">
            <v>0</v>
          </cell>
          <cell r="IS55" t="str">
            <v>no</v>
          </cell>
        </row>
        <row r="56">
          <cell r="A56">
            <v>24136</v>
          </cell>
          <cell r="B56" t="str">
            <v>2024-03-01 11:57:26</v>
          </cell>
          <cell r="C56" t="str">
            <v>Q:/http-files/mf/2024-HTC/mf24136/24136 Moore Grocery Lofts - 24-MFUniformApp 3.1.2024 FINAL.xlsx</v>
          </cell>
          <cell r="D56" t="str">
            <v>no</v>
          </cell>
          <cell r="E56" t="str">
            <v>yes</v>
          </cell>
          <cell r="F56" t="str">
            <v>yes</v>
          </cell>
          <cell r="G56" t="str">
            <v>no</v>
          </cell>
          <cell r="H56" t="str">
            <v>MooreGroceryRehab@linvillecapital.com</v>
          </cell>
          <cell r="I56" t="str">
            <v>Hollis Fitch</v>
          </cell>
          <cell r="J56">
            <v>9807850357</v>
          </cell>
          <cell r="K56">
            <v>9807850357</v>
          </cell>
          <cell r="L56" t="str">
            <v>yes</v>
          </cell>
          <cell r="M56" t="str">
            <v>yes</v>
          </cell>
          <cell r="N56" t="str">
            <v>yes</v>
          </cell>
          <cell r="O56">
            <v>0</v>
          </cell>
          <cell r="P56">
            <v>26</v>
          </cell>
          <cell r="Q56">
            <v>42</v>
          </cell>
          <cell r="R56">
            <v>20</v>
          </cell>
          <cell r="S56">
            <v>0</v>
          </cell>
          <cell r="T56">
            <v>0</v>
          </cell>
          <cell r="U56">
            <v>0</v>
          </cell>
          <cell r="V56" t="str">
            <v>John Gambini</v>
          </cell>
          <cell r="W56" t="str">
            <v>Brian E. Capps, P.E.</v>
          </cell>
          <cell r="X56" t="str">
            <v>jgambini@wmcctx.com</v>
          </cell>
          <cell r="Y56" t="str">
            <v>brian@capco-engineering.com</v>
          </cell>
          <cell r="Z56" t="str">
            <v>Watermark</v>
          </cell>
          <cell r="AA56" t="str">
            <v>Capco Engineering</v>
          </cell>
          <cell r="AB56">
            <v>0</v>
          </cell>
          <cell r="AC56">
            <v>0</v>
          </cell>
          <cell r="AD56">
            <v>0</v>
          </cell>
          <cell r="AE56">
            <v>0</v>
          </cell>
          <cell r="AF56">
            <v>0</v>
          </cell>
          <cell r="AG56">
            <v>0</v>
          </cell>
          <cell r="AH56" t="str">
            <v>John Gambini</v>
          </cell>
          <cell r="AI56" t="str">
            <v>jgambini@wmcctx.com</v>
          </cell>
          <cell r="AJ56" t="str">
            <v>Watermark</v>
          </cell>
          <cell r="AK56">
            <v>0</v>
          </cell>
          <cell r="AL56">
            <v>0</v>
          </cell>
          <cell r="AM56">
            <v>0</v>
          </cell>
          <cell r="AN56">
            <v>0</v>
          </cell>
          <cell r="AO56">
            <v>0</v>
          </cell>
          <cell r="AP56">
            <v>0</v>
          </cell>
          <cell r="AQ56" t="str">
            <v>no</v>
          </cell>
          <cell r="AR56" t="str">
            <v>no</v>
          </cell>
          <cell r="AS56" t="str">
            <v>no</v>
          </cell>
          <cell r="AT56">
            <v>1851712</v>
          </cell>
          <cell r="AU56">
            <v>0</v>
          </cell>
          <cell r="AV56">
            <v>0</v>
          </cell>
          <cell r="AW56" t="str">
            <v>Choose a Dropdown</v>
          </cell>
          <cell r="AX56" t="str">
            <v>HOME-ARP Nonprofit Operating Cost and/or Capacity Building Assistance</v>
          </cell>
          <cell r="AY56">
            <v>0</v>
          </cell>
          <cell r="AZ56">
            <v>0</v>
          </cell>
          <cell r="BA56">
            <v>0</v>
          </cell>
          <cell r="BB56" t="str">
            <v>John Gambini</v>
          </cell>
          <cell r="BC56" t="str">
            <v>jgambini@wmcctx.com</v>
          </cell>
          <cell r="BD56" t="str">
            <v>Watermark</v>
          </cell>
          <cell r="BE56">
            <v>0</v>
          </cell>
          <cell r="BF56">
            <v>0</v>
          </cell>
          <cell r="BG56" t="str">
            <v>Jacyln Alexander</v>
          </cell>
          <cell r="BH56" t="str">
            <v>jaclyn.alexander@am.jll.com</v>
          </cell>
          <cell r="BI56" t="str">
            <v>JLL Valuation &amp; Advisory Services, LLC</v>
          </cell>
          <cell r="BJ56">
            <v>0</v>
          </cell>
          <cell r="BK56" t="str">
            <v>Choose a Dropdown</v>
          </cell>
          <cell r="BL56">
            <v>0</v>
          </cell>
          <cell r="BM56">
            <v>0</v>
          </cell>
          <cell r="BN56">
            <v>0</v>
          </cell>
          <cell r="BO56">
            <v>0</v>
          </cell>
          <cell r="BP56">
            <v>0</v>
          </cell>
          <cell r="BQ56">
            <v>0</v>
          </cell>
          <cell r="BR56">
            <v>0</v>
          </cell>
          <cell r="BS56" t="str">
            <v>Hugh A. Cobb, CPM</v>
          </cell>
          <cell r="BT56" t="str">
            <v>hugh.cobb@assetliving.com</v>
          </cell>
          <cell r="BU56" t="str">
            <v>Asset Living</v>
          </cell>
          <cell r="BV56">
            <v>9725810854</v>
          </cell>
          <cell r="BW56" t="str">
            <v>07096/060201</v>
          </cell>
          <cell r="BX56" t="str">
            <v>Yes</v>
          </cell>
          <cell r="BY56" t="str">
            <v>no</v>
          </cell>
          <cell r="BZ56">
            <v>0</v>
          </cell>
          <cell r="CA56">
            <v>0</v>
          </cell>
          <cell r="CB56">
            <v>0</v>
          </cell>
          <cell r="CC56" t="str">
            <v>TBD</v>
          </cell>
          <cell r="CD56">
            <v>0</v>
          </cell>
          <cell r="CE56">
            <v>0</v>
          </cell>
          <cell r="CG56">
            <v>88</v>
          </cell>
          <cell r="CH56">
            <v>0</v>
          </cell>
          <cell r="CI56">
            <v>9</v>
          </cell>
          <cell r="CJ56">
            <v>0</v>
          </cell>
          <cell r="CK56">
            <v>18</v>
          </cell>
          <cell r="CL56">
            <v>61</v>
          </cell>
          <cell r="CM56">
            <v>0</v>
          </cell>
          <cell r="CN56">
            <v>0</v>
          </cell>
          <cell r="CO56">
            <v>0</v>
          </cell>
          <cell r="CP56">
            <v>0</v>
          </cell>
          <cell r="CQ56">
            <v>0</v>
          </cell>
          <cell r="CR56">
            <v>0</v>
          </cell>
          <cell r="CS56" t="str">
            <v>George Littlejohn</v>
          </cell>
          <cell r="CT56" t="str">
            <v>George.Littlejohn@novoco.com</v>
          </cell>
          <cell r="CU56" t="str">
            <v>Novogradac</v>
          </cell>
          <cell r="CV56" t="str">
            <v>1515 Mockingbird Lane, Suite 410</v>
          </cell>
          <cell r="CW56" t="str">
            <v>Charlotte</v>
          </cell>
          <cell r="CX56" t="str">
            <v>Brannon Fitch</v>
          </cell>
          <cell r="CY56" t="str">
            <v>brannonfitch@linvillecapital.com</v>
          </cell>
          <cell r="CZ56">
            <v>4046803660</v>
          </cell>
          <cell r="DA56">
            <v>4046803660</v>
          </cell>
          <cell r="DB56" t="str">
            <v>NC</v>
          </cell>
          <cell r="DC56">
            <v>28209</v>
          </cell>
          <cell r="DD56" t="str">
            <v>Moore Grocery Lofts Rehab, LLC</v>
          </cell>
          <cell r="DE56" t="str">
            <v>Jacyln Alexander</v>
          </cell>
          <cell r="DF56" t="str">
            <v>jaclyn.alexander@am.jll.com</v>
          </cell>
          <cell r="DG56" t="str">
            <v>JLL Valuation &amp; Advisory Services, LLC</v>
          </cell>
          <cell r="DH56" t="str">
            <v>Frank Pollacia</v>
          </cell>
          <cell r="DI56" t="str">
            <v>pollacia@architettura-inc.com</v>
          </cell>
          <cell r="DJ56" t="str">
            <v>Architettura, Inc.</v>
          </cell>
          <cell r="DK56" t="str">
            <v>Cynthia Bast</v>
          </cell>
          <cell r="DL56" t="str">
            <v>cbast@lockelord.com</v>
          </cell>
          <cell r="DM56" t="str">
            <v>Locke Lord, LLP</v>
          </cell>
          <cell r="DN56" t="str">
            <v>no</v>
          </cell>
          <cell r="DO56">
            <v>0</v>
          </cell>
          <cell r="DQ56">
            <v>0</v>
          </cell>
          <cell r="DR56">
            <v>0</v>
          </cell>
          <cell r="DS56">
            <v>48423000500</v>
          </cell>
          <cell r="DT56" t="str">
            <v>no</v>
          </cell>
          <cell r="DU56">
            <v>11</v>
          </cell>
          <cell r="DV56" t="str">
            <v>yes</v>
          </cell>
          <cell r="DW56" t="str">
            <v>Tyler Area Chamber of Commerce</v>
          </cell>
          <cell r="DX56" t="str">
            <v>Marvin Methodist Church</v>
          </cell>
          <cell r="DY56">
            <v>0</v>
          </cell>
          <cell r="DZ56">
            <v>0</v>
          </cell>
          <cell r="EA56">
            <v>0</v>
          </cell>
          <cell r="EB56">
            <v>0</v>
          </cell>
          <cell r="EC56" t="str">
            <v>Acquisition/Rehab</v>
          </cell>
          <cell r="ED56">
            <v>0</v>
          </cell>
          <cell r="EE56" t="str">
            <v>1515 Mockingbird Lane, Suite 410</v>
          </cell>
          <cell r="EF56" t="str">
            <v>Charlotte</v>
          </cell>
          <cell r="EG56">
            <v>0</v>
          </cell>
          <cell r="EH56" t="str">
            <v>lisavecchietti@linvillecapital.com</v>
          </cell>
          <cell r="EI56">
            <v>0</v>
          </cell>
          <cell r="EJ56" t="str">
            <v>Lisa Vecchietti</v>
          </cell>
          <cell r="EL56">
            <v>5126278062</v>
          </cell>
          <cell r="EM56">
            <v>5126278062</v>
          </cell>
          <cell r="EN56" t="str">
            <v>NC</v>
          </cell>
          <cell r="EO56">
            <v>28209</v>
          </cell>
          <cell r="EP56">
            <v>151.75341053647409</v>
          </cell>
          <cell r="EQ56">
            <v>100.86952230556651</v>
          </cell>
          <cell r="ER56">
            <v>65.852963109181033</v>
          </cell>
          <cell r="ES56" t="str">
            <v>410 N Broadway Ave</v>
          </cell>
          <cell r="ET56" t="str">
            <v>Tyler</v>
          </cell>
          <cell r="EU56" t="str">
            <v>Smith</v>
          </cell>
          <cell r="EV56" t="str">
            <v>Moore Grocery Lofts</v>
          </cell>
          <cell r="EW56">
            <v>75702</v>
          </cell>
          <cell r="EX56" t="str">
            <v>Brannon Fitch</v>
          </cell>
          <cell r="EY56" t="str">
            <v>MooreGroceryRehab@linvillecapital.com</v>
          </cell>
          <cell r="EZ56" t="str">
            <v>Moore Grocery Lofts Rehab Developer, LLC</v>
          </cell>
          <cell r="FA56" t="str">
            <v>no</v>
          </cell>
          <cell r="FB56" t="str">
            <v>no</v>
          </cell>
          <cell r="FC56">
            <v>56</v>
          </cell>
          <cell r="FD56">
            <v>0</v>
          </cell>
          <cell r="FE56" t="str">
            <v>Frank Pollacia</v>
          </cell>
          <cell r="FF56" t="str">
            <v>pollacia@architettura-inc.com</v>
          </cell>
          <cell r="FG56" t="str">
            <v>Architettura, Inc.</v>
          </cell>
          <cell r="FH56" t="str">
            <v>Yes</v>
          </cell>
          <cell r="FI56" t="str">
            <v>no</v>
          </cell>
          <cell r="FJ56">
            <v>90</v>
          </cell>
          <cell r="FK56">
            <v>1.3</v>
          </cell>
          <cell r="FL56">
            <v>34063</v>
          </cell>
          <cell r="FM56">
            <v>32.354205</v>
          </cell>
          <cell r="FN56" t="str">
            <v>yes</v>
          </cell>
          <cell r="FO56">
            <v>-95.301154999999994</v>
          </cell>
          <cell r="FP56" t="str">
            <v>yes</v>
          </cell>
          <cell r="FQ56" t="str">
            <v>no</v>
          </cell>
          <cell r="FR56" t="str">
            <v>Yes</v>
          </cell>
          <cell r="FS56" t="str">
            <v>no</v>
          </cell>
          <cell r="FT56" t="str">
            <v>yes</v>
          </cell>
          <cell r="FU56">
            <v>0</v>
          </cell>
          <cell r="FV56">
            <v>0</v>
          </cell>
          <cell r="FW56">
            <v>0</v>
          </cell>
          <cell r="FX56">
            <v>0</v>
          </cell>
          <cell r="FY56">
            <v>0</v>
          </cell>
          <cell r="FZ56">
            <v>0</v>
          </cell>
          <cell r="GA56" t="str">
            <v>Moore Grocery Lofts Rehab, LLC</v>
          </cell>
          <cell r="GB56" t="str">
            <v>Moore Grocery Lofts Rehab MM, LLC</v>
          </cell>
          <cell r="GC56" t="str">
            <v>Linville Capital, LLC</v>
          </cell>
          <cell r="GD56" t="str">
            <v>LOK Texas, LLC (HUB)</v>
          </cell>
          <cell r="GE56" t="str">
            <v>Fish Pond Development, LLC</v>
          </cell>
          <cell r="GF56" t="str">
            <v>Limited Liability Company</v>
          </cell>
          <cell r="GG56" t="str">
            <v>Limited Liability Company</v>
          </cell>
          <cell r="GH56" t="str">
            <v>Limited Liability Company</v>
          </cell>
          <cell r="GI56" t="str">
            <v>Limited Liability Company</v>
          </cell>
          <cell r="GJ56" t="str">
            <v>Limited Liability Company</v>
          </cell>
          <cell r="GK56">
            <v>0</v>
          </cell>
          <cell r="GL56">
            <v>0</v>
          </cell>
          <cell r="GN56">
            <v>29.3</v>
          </cell>
          <cell r="GO56" t="str">
            <v>4q</v>
          </cell>
          <cell r="GP56">
            <v>1</v>
          </cell>
          <cell r="GQ56">
            <v>4</v>
          </cell>
          <cell r="GR56">
            <v>0</v>
          </cell>
          <cell r="GS56">
            <v>0</v>
          </cell>
          <cell r="GT56" t="str">
            <v>Urban</v>
          </cell>
          <cell r="GU56">
            <v>0</v>
          </cell>
          <cell r="GV56">
            <v>6</v>
          </cell>
          <cell r="GW56">
            <v>9</v>
          </cell>
          <cell r="GX56">
            <v>2</v>
          </cell>
          <cell r="GY56">
            <v>2</v>
          </cell>
          <cell r="GZ56">
            <v>15</v>
          </cell>
          <cell r="HA56">
            <v>11</v>
          </cell>
          <cell r="HB56">
            <v>11</v>
          </cell>
          <cell r="HC56">
            <v>0</v>
          </cell>
          <cell r="HD56">
            <v>4</v>
          </cell>
          <cell r="HE56">
            <v>3</v>
          </cell>
          <cell r="HF56">
            <v>4</v>
          </cell>
          <cell r="HG56">
            <v>1</v>
          </cell>
          <cell r="HH56">
            <v>10</v>
          </cell>
          <cell r="HI56">
            <v>26</v>
          </cell>
          <cell r="HJ56">
            <v>12</v>
          </cell>
          <cell r="HK56">
            <v>6</v>
          </cell>
          <cell r="HL56">
            <v>3</v>
          </cell>
          <cell r="HM56">
            <v>4</v>
          </cell>
          <cell r="HN56">
            <v>5</v>
          </cell>
          <cell r="HO56">
            <v>0</v>
          </cell>
          <cell r="HP56">
            <v>0</v>
          </cell>
          <cell r="HQ56">
            <v>0</v>
          </cell>
          <cell r="HR56">
            <v>19</v>
          </cell>
          <cell r="HS56">
            <v>0</v>
          </cell>
          <cell r="HT56" t="str">
            <v>no</v>
          </cell>
          <cell r="HU56" t="str">
            <v>no</v>
          </cell>
          <cell r="HV56" t="str">
            <v>no</v>
          </cell>
          <cell r="HW56" t="str">
            <v>yes</v>
          </cell>
          <cell r="HX56" t="str">
            <v>yes</v>
          </cell>
          <cell r="HY56" t="str">
            <v>no</v>
          </cell>
          <cell r="HZ56">
            <v>0</v>
          </cell>
          <cell r="IA56">
            <v>0</v>
          </cell>
          <cell r="IB56">
            <v>0</v>
          </cell>
          <cell r="IC56">
            <v>0</v>
          </cell>
          <cell r="ID56">
            <v>0</v>
          </cell>
          <cell r="IE56" t="str">
            <v>TBD</v>
          </cell>
          <cell r="IF56" t="str">
            <v>General</v>
          </cell>
          <cell r="IG56">
            <v>0</v>
          </cell>
          <cell r="IH56">
            <v>48</v>
          </cell>
          <cell r="II56">
            <v>88</v>
          </cell>
          <cell r="IJ56">
            <v>91188</v>
          </cell>
          <cell r="IK56">
            <v>134</v>
          </cell>
          <cell r="IL56">
            <v>88</v>
          </cell>
          <cell r="IM56" t="str">
            <v>no</v>
          </cell>
          <cell r="IN56" t="str">
            <v>no</v>
          </cell>
          <cell r="IO56" t="str">
            <v>yes</v>
          </cell>
          <cell r="IP56">
            <v>0</v>
          </cell>
          <cell r="IQ56">
            <v>0</v>
          </cell>
          <cell r="IR56">
            <v>0</v>
          </cell>
          <cell r="IS56" t="str">
            <v>no</v>
          </cell>
        </row>
        <row r="57">
          <cell r="A57">
            <v>24137</v>
          </cell>
          <cell r="B57" t="str">
            <v>2024-03-01 14:14:54</v>
          </cell>
          <cell r="C57" t="str">
            <v>Q:/http-files/mf/2024-HTC/mf24137/24137 Anacua Senior Village - Uniform MF App.xlsx</v>
          </cell>
          <cell r="D57" t="str">
            <v>-</v>
          </cell>
          <cell r="E57" t="str">
            <v>yes</v>
          </cell>
          <cell r="F57" t="str">
            <v>yes</v>
          </cell>
          <cell r="G57" t="str">
            <v>no</v>
          </cell>
          <cell r="H57" t="str">
            <v>kathryn@tbsg.com</v>
          </cell>
          <cell r="I57" t="str">
            <v>Kathryn Saar</v>
          </cell>
          <cell r="J57" t="str">
            <v>214-532-4624</v>
          </cell>
          <cell r="K57" t="str">
            <v>512-828-6413</v>
          </cell>
          <cell r="L57" t="str">
            <v>yes</v>
          </cell>
          <cell r="M57" t="str">
            <v>yes</v>
          </cell>
          <cell r="N57" t="str">
            <v>yes</v>
          </cell>
          <cell r="O57">
            <v>0</v>
          </cell>
          <cell r="P57">
            <v>81</v>
          </cell>
          <cell r="Q57">
            <v>23</v>
          </cell>
          <cell r="R57">
            <v>0</v>
          </cell>
          <cell r="S57">
            <v>0</v>
          </cell>
          <cell r="T57">
            <v>0</v>
          </cell>
          <cell r="U57">
            <v>0</v>
          </cell>
          <cell r="V57">
            <v>0</v>
          </cell>
          <cell r="W57" t="str">
            <v>Kelley Heller-Vela, P.E.</v>
          </cell>
          <cell r="X57">
            <v>0</v>
          </cell>
          <cell r="Y57" t="str">
            <v>kelley@meldenandhunt.com</v>
          </cell>
          <cell r="AA57" t="str">
            <v>Melden &amp; Hunt</v>
          </cell>
          <cell r="AB57">
            <v>0</v>
          </cell>
          <cell r="AC57" t="str">
            <v>-</v>
          </cell>
          <cell r="AD57">
            <v>0</v>
          </cell>
          <cell r="AE57">
            <v>0</v>
          </cell>
          <cell r="AF57">
            <v>0</v>
          </cell>
          <cell r="AG57">
            <v>0</v>
          </cell>
          <cell r="AH57" t="str">
            <v>Wil Brown</v>
          </cell>
          <cell r="AI57" t="str">
            <v>wil@tbsg.com</v>
          </cell>
          <cell r="AJ57" t="str">
            <v>Brownstone Construction, Ltd</v>
          </cell>
          <cell r="AK57">
            <v>0</v>
          </cell>
          <cell r="AL57">
            <v>0</v>
          </cell>
          <cell r="AM57">
            <v>0</v>
          </cell>
          <cell r="AN57">
            <v>0</v>
          </cell>
          <cell r="AO57">
            <v>0</v>
          </cell>
          <cell r="AP57">
            <v>0</v>
          </cell>
          <cell r="AQ57" t="str">
            <v>no</v>
          </cell>
          <cell r="AR57" t="str">
            <v>no</v>
          </cell>
          <cell r="AS57" t="str">
            <v>yes</v>
          </cell>
          <cell r="AT57">
            <v>2000000</v>
          </cell>
          <cell r="AU57">
            <v>0</v>
          </cell>
          <cell r="AV57">
            <v>0</v>
          </cell>
          <cell r="AW57" t="str">
            <v>Choose a Dropdown</v>
          </cell>
          <cell r="AX57" t="str">
            <v>HOME-ARP Nonprofit Operating Cost and/or Capacity Building Assistance</v>
          </cell>
          <cell r="AY57">
            <v>0</v>
          </cell>
          <cell r="AZ57">
            <v>0</v>
          </cell>
          <cell r="BA57">
            <v>0</v>
          </cell>
          <cell r="BB57" t="str">
            <v>Wil Brown</v>
          </cell>
          <cell r="BC57" t="str">
            <v>wil@tbsg.com</v>
          </cell>
          <cell r="BD57" t="str">
            <v>Brownstone Construction, Ltd</v>
          </cell>
          <cell r="BE57">
            <v>0</v>
          </cell>
          <cell r="BF57">
            <v>0</v>
          </cell>
          <cell r="BG57" t="str">
            <v>Tim Treadway</v>
          </cell>
          <cell r="BH57" t="str">
            <v>ttreadway@valbridge.com</v>
          </cell>
          <cell r="BI57" t="str">
            <v>Valbridge Property Advisors</v>
          </cell>
          <cell r="BJ57">
            <v>0</v>
          </cell>
          <cell r="BK57" t="str">
            <v>Choose a Dropdown</v>
          </cell>
          <cell r="BL57">
            <v>0</v>
          </cell>
          <cell r="BM57">
            <v>0</v>
          </cell>
          <cell r="BN57">
            <v>0</v>
          </cell>
          <cell r="BO57">
            <v>0</v>
          </cell>
          <cell r="BP57">
            <v>0</v>
          </cell>
          <cell r="BQ57">
            <v>0</v>
          </cell>
          <cell r="BR57">
            <v>0</v>
          </cell>
          <cell r="BS57" t="str">
            <v>Rob Dryman</v>
          </cell>
          <cell r="BT57" t="str">
            <v>rdryman@brownstoneresidential.com</v>
          </cell>
          <cell r="BU57" t="str">
            <v>Brownstone Residential, LLC</v>
          </cell>
          <cell r="BV57" t="str">
            <v>214-663-2962</v>
          </cell>
          <cell r="BX57" t="str">
            <v>Yes</v>
          </cell>
          <cell r="BY57" t="str">
            <v>No</v>
          </cell>
          <cell r="BZ57">
            <v>0</v>
          </cell>
          <cell r="CA57">
            <v>0</v>
          </cell>
          <cell r="CB57">
            <v>0</v>
          </cell>
          <cell r="CC57" t="str">
            <v>TBD</v>
          </cell>
          <cell r="CD57">
            <v>0</v>
          </cell>
          <cell r="CE57">
            <v>0</v>
          </cell>
          <cell r="CG57">
            <v>92</v>
          </cell>
          <cell r="CH57">
            <v>0</v>
          </cell>
          <cell r="CI57">
            <v>19</v>
          </cell>
          <cell r="CJ57">
            <v>0</v>
          </cell>
          <cell r="CK57">
            <v>19</v>
          </cell>
          <cell r="CL57">
            <v>54</v>
          </cell>
          <cell r="CM57">
            <v>0</v>
          </cell>
          <cell r="CN57">
            <v>0</v>
          </cell>
          <cell r="CO57">
            <v>0</v>
          </cell>
          <cell r="CP57">
            <v>12</v>
          </cell>
          <cell r="CQ57">
            <v>12</v>
          </cell>
          <cell r="CR57">
            <v>0</v>
          </cell>
          <cell r="CS57" t="str">
            <v>Tom Katopody, CPA</v>
          </cell>
          <cell r="CT57" t="str">
            <v>tkatopody@katopodyll.com</v>
          </cell>
          <cell r="CU57" t="str">
            <v>Katopody, LLC</v>
          </cell>
          <cell r="CV57" t="str">
            <v>1300 E 8th Street</v>
          </cell>
          <cell r="CW57" t="str">
            <v>Mission</v>
          </cell>
          <cell r="CX57" t="str">
            <v>Arnold Padilla</v>
          </cell>
          <cell r="CY57" t="str">
            <v>apadilla@missionha.org</v>
          </cell>
          <cell r="CZ57">
            <v>0</v>
          </cell>
          <cell r="DA57" t="str">
            <v>956-585-9747</v>
          </cell>
          <cell r="DB57" t="str">
            <v>TX</v>
          </cell>
          <cell r="DC57">
            <v>78572</v>
          </cell>
          <cell r="DD57" t="str">
            <v>MHA Anacua Senior Village</v>
          </cell>
          <cell r="DE57">
            <v>0</v>
          </cell>
          <cell r="DF57">
            <v>0</v>
          </cell>
          <cell r="DH57" t="str">
            <v>David Lefton</v>
          </cell>
          <cell r="DI57" t="str">
            <v>david@tbsg.com</v>
          </cell>
          <cell r="DJ57" t="str">
            <v>Brownstone Architects &amp; Planners, Inc.</v>
          </cell>
          <cell r="DK57">
            <v>0</v>
          </cell>
          <cell r="DL57">
            <v>0</v>
          </cell>
          <cell r="DM57">
            <v>0</v>
          </cell>
          <cell r="DN57" t="str">
            <v>no</v>
          </cell>
          <cell r="DO57">
            <v>0</v>
          </cell>
          <cell r="DQ57">
            <v>0</v>
          </cell>
          <cell r="DR57">
            <v>0</v>
          </cell>
          <cell r="DS57">
            <v>48215020403</v>
          </cell>
          <cell r="DT57" t="str">
            <v>No</v>
          </cell>
          <cell r="DU57">
            <v>11</v>
          </cell>
          <cell r="DV57" t="str">
            <v>yes</v>
          </cell>
          <cell r="DW57" t="str">
            <v>Boys and Girls Club of Mission</v>
          </cell>
          <cell r="DX57" t="str">
            <v>Mission Crime Stoppers</v>
          </cell>
          <cell r="DY57" t="str">
            <v>First Presbyterian Church of Mission</v>
          </cell>
          <cell r="DZ57">
            <v>0</v>
          </cell>
          <cell r="EA57">
            <v>0</v>
          </cell>
          <cell r="EB57">
            <v>0</v>
          </cell>
          <cell r="EC57" t="str">
            <v>Reconstruction</v>
          </cell>
          <cell r="ED57">
            <v>0</v>
          </cell>
          <cell r="EE57">
            <v>0</v>
          </cell>
          <cell r="EF57">
            <v>0</v>
          </cell>
          <cell r="EG57">
            <v>0</v>
          </cell>
          <cell r="EH57">
            <v>0</v>
          </cell>
          <cell r="EI57">
            <v>0</v>
          </cell>
          <cell r="EJ57" t="str">
            <v>N/A</v>
          </cell>
          <cell r="EL57">
            <v>0</v>
          </cell>
          <cell r="EM57">
            <v>0</v>
          </cell>
          <cell r="EN57">
            <v>0</v>
          </cell>
          <cell r="EO57">
            <v>0</v>
          </cell>
          <cell r="EP57">
            <v>195.5499406065743</v>
          </cell>
          <cell r="EQ57">
            <v>195.5499406065743</v>
          </cell>
          <cell r="ER57">
            <v>131.39885538591679</v>
          </cell>
          <cell r="ES57" t="str">
            <v>1000 E 8th street</v>
          </cell>
          <cell r="ET57" t="str">
            <v>Mission</v>
          </cell>
          <cell r="EU57" t="str">
            <v>Hidalgo</v>
          </cell>
          <cell r="EV57" t="str">
            <v>Anacua Senior Village</v>
          </cell>
          <cell r="EW57">
            <v>78572</v>
          </cell>
          <cell r="EX57" t="str">
            <v>Doak Brown</v>
          </cell>
          <cell r="EY57" t="str">
            <v>doak@tbsg.com</v>
          </cell>
          <cell r="EZ57" t="str">
            <v>Brownstone Affordable Housing, Ltd.</v>
          </cell>
          <cell r="FA57" t="str">
            <v>no</v>
          </cell>
          <cell r="FB57" t="str">
            <v>No</v>
          </cell>
          <cell r="FC57">
            <v>53</v>
          </cell>
          <cell r="FD57">
            <v>0</v>
          </cell>
          <cell r="FE57">
            <v>0</v>
          </cell>
          <cell r="FF57">
            <v>0</v>
          </cell>
          <cell r="FG57" t="str">
            <v>TBD</v>
          </cell>
          <cell r="FH57" t="str">
            <v>Yes</v>
          </cell>
          <cell r="FI57" t="str">
            <v>no</v>
          </cell>
          <cell r="FJ57">
            <v>158</v>
          </cell>
          <cell r="FK57">
            <v>0</v>
          </cell>
          <cell r="FL57">
            <v>31623</v>
          </cell>
          <cell r="FM57">
            <v>26.211424999999998</v>
          </cell>
          <cell r="FN57" t="str">
            <v>yes</v>
          </cell>
          <cell r="FO57">
            <v>-98.314451000000005</v>
          </cell>
          <cell r="FP57" t="str">
            <v>yes</v>
          </cell>
          <cell r="FQ57" t="str">
            <v>no</v>
          </cell>
          <cell r="FR57" t="str">
            <v>Yes</v>
          </cell>
          <cell r="FS57" t="str">
            <v>No</v>
          </cell>
          <cell r="FT57" t="str">
            <v>yes</v>
          </cell>
          <cell r="FU57">
            <v>0</v>
          </cell>
          <cell r="FV57">
            <v>0</v>
          </cell>
          <cell r="FW57">
            <v>0</v>
          </cell>
          <cell r="FX57">
            <v>0</v>
          </cell>
          <cell r="FY57">
            <v>0</v>
          </cell>
          <cell r="FZ57">
            <v>0</v>
          </cell>
          <cell r="GA57" t="str">
            <v>MHA Anacua Senior Village, Ltd.</v>
          </cell>
          <cell r="GB57" t="str">
            <v>MHA Anacua Senior Village GP, LLC</v>
          </cell>
          <cell r="GC57" t="str">
            <v>Mission Housing Development Corporation</v>
          </cell>
          <cell r="GD57" t="str">
            <v>Holleman Development, Inc</v>
          </cell>
          <cell r="GE57" t="str">
            <v>Brownstone Affordable Housing, Ltd.</v>
          </cell>
          <cell r="GF57" t="str">
            <v>Limited Partnership</v>
          </cell>
          <cell r="GG57" t="str">
            <v>Limited Liability Company</v>
          </cell>
          <cell r="GH57" t="str">
            <v>Corporation</v>
          </cell>
          <cell r="GI57" t="str">
            <v>Corporation</v>
          </cell>
          <cell r="GJ57" t="str">
            <v>Limited Partnership</v>
          </cell>
          <cell r="GK57" t="str">
            <v>David Payne/Graham Dozier</v>
          </cell>
          <cell r="GL57" t="str">
            <v>graham.dozier@regions.com</v>
          </cell>
          <cell r="GM57" t="str">
            <v>Regions Bank</v>
          </cell>
          <cell r="GN57">
            <v>31.7</v>
          </cell>
          <cell r="GO57" t="str">
            <v>4q</v>
          </cell>
          <cell r="GP57">
            <v>0</v>
          </cell>
          <cell r="GQ57">
            <v>11</v>
          </cell>
          <cell r="GR57">
            <v>0</v>
          </cell>
          <cell r="GS57">
            <v>0</v>
          </cell>
          <cell r="GT57" t="str">
            <v>Urban</v>
          </cell>
          <cell r="GU57">
            <v>0</v>
          </cell>
          <cell r="GV57">
            <v>6</v>
          </cell>
          <cell r="GW57">
            <v>9</v>
          </cell>
          <cell r="GX57">
            <v>2</v>
          </cell>
          <cell r="GY57">
            <v>0</v>
          </cell>
          <cell r="GZ57">
            <v>15</v>
          </cell>
          <cell r="HA57">
            <v>11</v>
          </cell>
          <cell r="HB57">
            <v>11</v>
          </cell>
          <cell r="HC57">
            <v>0</v>
          </cell>
          <cell r="HD57">
            <v>4</v>
          </cell>
          <cell r="HE57">
            <v>3</v>
          </cell>
          <cell r="HF57">
            <v>0</v>
          </cell>
          <cell r="HG57">
            <v>1</v>
          </cell>
          <cell r="HH57">
            <v>10</v>
          </cell>
          <cell r="HI57">
            <v>26</v>
          </cell>
          <cell r="HJ57">
            <v>12</v>
          </cell>
          <cell r="HK57">
            <v>6</v>
          </cell>
          <cell r="HL57">
            <v>3</v>
          </cell>
          <cell r="HM57">
            <v>4</v>
          </cell>
          <cell r="HN57">
            <v>0</v>
          </cell>
          <cell r="HO57">
            <v>1</v>
          </cell>
          <cell r="HP57">
            <v>1</v>
          </cell>
          <cell r="HQ57">
            <v>0</v>
          </cell>
          <cell r="HR57">
            <v>17</v>
          </cell>
          <cell r="HS57">
            <v>0</v>
          </cell>
          <cell r="HT57" t="str">
            <v>no</v>
          </cell>
          <cell r="HU57" t="str">
            <v>no</v>
          </cell>
          <cell r="HV57" t="str">
            <v>no</v>
          </cell>
          <cell r="HW57" t="str">
            <v>yes</v>
          </cell>
          <cell r="HX57" t="str">
            <v>yes</v>
          </cell>
          <cell r="HY57" t="str">
            <v>yes</v>
          </cell>
          <cell r="HZ57">
            <v>0</v>
          </cell>
          <cell r="IA57">
            <v>0</v>
          </cell>
          <cell r="IB57">
            <v>0</v>
          </cell>
          <cell r="IC57" t="str">
            <v>Josh Lappen</v>
          </cell>
          <cell r="ID57" t="str">
            <v>josh.lappen@hudsonhousing.com</v>
          </cell>
          <cell r="IE57" t="str">
            <v>Hudson Housing Capital</v>
          </cell>
          <cell r="IF57" t="str">
            <v>Elderly</v>
          </cell>
          <cell r="IG57">
            <v>0</v>
          </cell>
          <cell r="IH57">
            <v>44</v>
          </cell>
          <cell r="II57">
            <v>92</v>
          </cell>
          <cell r="IJ57">
            <v>77331</v>
          </cell>
          <cell r="IK57">
            <v>125</v>
          </cell>
          <cell r="IL57">
            <v>104</v>
          </cell>
          <cell r="IM57" t="str">
            <v>no</v>
          </cell>
          <cell r="IN57" t="str">
            <v>no</v>
          </cell>
          <cell r="IO57" t="str">
            <v>no</v>
          </cell>
          <cell r="IP57">
            <v>80</v>
          </cell>
          <cell r="IQ57">
            <v>104</v>
          </cell>
          <cell r="IR57">
            <v>0</v>
          </cell>
          <cell r="IS57" t="str">
            <v>no</v>
          </cell>
        </row>
        <row r="58">
          <cell r="A58">
            <v>24145</v>
          </cell>
          <cell r="B58" t="str">
            <v>2024-02-29 12:01:18</v>
          </cell>
          <cell r="C58" t="str">
            <v>Q:/http-files/mf/2024-HTC/mf24145/Full Application_Georgian Oaks_24145.xlsx</v>
          </cell>
          <cell r="D58" t="str">
            <v>no</v>
          </cell>
          <cell r="E58" t="str">
            <v>yes</v>
          </cell>
          <cell r="F58" t="str">
            <v>no</v>
          </cell>
          <cell r="G58" t="str">
            <v>no</v>
          </cell>
          <cell r="H58" t="str">
            <v>ajcarpen@gmail.com</v>
          </cell>
          <cell r="I58" t="str">
            <v>Alyssa Carpenter</v>
          </cell>
          <cell r="J58">
            <v>5127891295</v>
          </cell>
          <cell r="K58">
            <v>5127891295</v>
          </cell>
          <cell r="L58" t="str">
            <v>yes</v>
          </cell>
          <cell r="M58" t="str">
            <v>no</v>
          </cell>
          <cell r="N58" t="str">
            <v>yes</v>
          </cell>
          <cell r="O58">
            <v>12</v>
          </cell>
          <cell r="P58">
            <v>60</v>
          </cell>
          <cell r="Q58">
            <v>23</v>
          </cell>
          <cell r="R58">
            <v>0</v>
          </cell>
          <cell r="S58">
            <v>0</v>
          </cell>
          <cell r="T58">
            <v>0</v>
          </cell>
          <cell r="U58">
            <v>0</v>
          </cell>
          <cell r="V58" t="str">
            <v>Lisa Stephens</v>
          </cell>
          <cell r="W58" t="str">
            <v>Rob Cronin</v>
          </cell>
          <cell r="X58" t="str">
            <v>lisa@saigebrook.com</v>
          </cell>
          <cell r="Y58" t="str">
            <v>rcronin@mmatexas.com</v>
          </cell>
          <cell r="Z58" t="str">
            <v>Saigebrook Development, LLC</v>
          </cell>
          <cell r="AA58" t="str">
            <v>MMA, Inc</v>
          </cell>
          <cell r="AB58">
            <v>0</v>
          </cell>
          <cell r="AC58" t="str">
            <v>x</v>
          </cell>
          <cell r="AD58">
            <v>0</v>
          </cell>
          <cell r="AE58">
            <v>0</v>
          </cell>
          <cell r="AF58">
            <v>0</v>
          </cell>
          <cell r="AG58">
            <v>0</v>
          </cell>
          <cell r="AH58">
            <v>0</v>
          </cell>
          <cell r="AI58">
            <v>0</v>
          </cell>
          <cell r="AJ58" t="str">
            <v>TBD</v>
          </cell>
          <cell r="AK58">
            <v>0</v>
          </cell>
          <cell r="AL58">
            <v>0</v>
          </cell>
          <cell r="AM58">
            <v>0</v>
          </cell>
          <cell r="AN58">
            <v>0</v>
          </cell>
          <cell r="AO58">
            <v>0</v>
          </cell>
          <cell r="AP58">
            <v>0</v>
          </cell>
          <cell r="AQ58" t="str">
            <v>no</v>
          </cell>
          <cell r="AR58" t="str">
            <v>no</v>
          </cell>
          <cell r="AS58" t="str">
            <v>no</v>
          </cell>
          <cell r="AT58">
            <v>2000000</v>
          </cell>
          <cell r="AU58">
            <v>0</v>
          </cell>
          <cell r="AV58">
            <v>0</v>
          </cell>
          <cell r="AW58" t="str">
            <v>Choose a Dropdown</v>
          </cell>
          <cell r="AX58" t="str">
            <v>HOME-ARP Nonprofit Operating Cost and/or Capacity Building Assistance</v>
          </cell>
          <cell r="AY58">
            <v>0</v>
          </cell>
          <cell r="AZ58">
            <v>0</v>
          </cell>
          <cell r="BA58">
            <v>0</v>
          </cell>
          <cell r="BB58">
            <v>0</v>
          </cell>
          <cell r="BC58">
            <v>0</v>
          </cell>
          <cell r="BD58" t="str">
            <v>TBD</v>
          </cell>
          <cell r="BE58">
            <v>0</v>
          </cell>
          <cell r="BF58">
            <v>0</v>
          </cell>
          <cell r="BG58" t="str">
            <v>Darrell G. Jack</v>
          </cell>
          <cell r="BH58" t="str">
            <v>amd@stic.net</v>
          </cell>
          <cell r="BI58" t="str">
            <v>Apartment MarketData, LLC</v>
          </cell>
          <cell r="BJ58">
            <v>0</v>
          </cell>
          <cell r="BK58" t="str">
            <v>Choose a Dropdown</v>
          </cell>
          <cell r="BL58">
            <v>0</v>
          </cell>
          <cell r="BM58">
            <v>0</v>
          </cell>
          <cell r="BN58">
            <v>0</v>
          </cell>
          <cell r="BO58">
            <v>0</v>
          </cell>
          <cell r="BP58">
            <v>0</v>
          </cell>
          <cell r="BQ58">
            <v>0</v>
          </cell>
          <cell r="BR58">
            <v>0</v>
          </cell>
          <cell r="BS58" t="str">
            <v>Stephanie Baker</v>
          </cell>
          <cell r="BT58" t="str">
            <v>sbaker@accoladepm.com</v>
          </cell>
          <cell r="BU58" t="str">
            <v>Accolade Property Management</v>
          </cell>
          <cell r="BV58">
            <v>2144960600</v>
          </cell>
          <cell r="BW58" t="str">
            <v>If applicable</v>
          </cell>
          <cell r="BX58" t="str">
            <v>No</v>
          </cell>
          <cell r="BY58" t="str">
            <v>No</v>
          </cell>
          <cell r="BZ58">
            <v>0</v>
          </cell>
          <cell r="CA58">
            <v>0</v>
          </cell>
          <cell r="CB58">
            <v>0</v>
          </cell>
          <cell r="CC58" t="str">
            <v>TBD</v>
          </cell>
          <cell r="CD58">
            <v>0</v>
          </cell>
          <cell r="CE58">
            <v>0</v>
          </cell>
          <cell r="CG58">
            <v>95</v>
          </cell>
          <cell r="CH58">
            <v>0</v>
          </cell>
          <cell r="CI58">
            <v>11</v>
          </cell>
          <cell r="CJ58">
            <v>0</v>
          </cell>
          <cell r="CK58">
            <v>38</v>
          </cell>
          <cell r="CL58">
            <v>39</v>
          </cell>
          <cell r="CM58">
            <v>0</v>
          </cell>
          <cell r="CN58">
            <v>7</v>
          </cell>
          <cell r="CO58">
            <v>0</v>
          </cell>
          <cell r="CP58">
            <v>0</v>
          </cell>
          <cell r="CQ58">
            <v>0</v>
          </cell>
          <cell r="CR58">
            <v>0</v>
          </cell>
          <cell r="CS58" t="str">
            <v>Ashley Northcutt</v>
          </cell>
          <cell r="CT58" t="str">
            <v>ashley.northcutt@tidwellgroup.com</v>
          </cell>
          <cell r="CU58" t="str">
            <v>Tidwell Group</v>
          </cell>
          <cell r="CV58" t="str">
            <v>5501-A Balcones Drive #302</v>
          </cell>
          <cell r="CW58" t="str">
            <v>Austin</v>
          </cell>
          <cell r="CX58" t="str">
            <v>Megan Lasch</v>
          </cell>
          <cell r="CY58" t="str">
            <v>megan@o-sda.com</v>
          </cell>
          <cell r="CZ58" t="str">
            <v>830-330-0762</v>
          </cell>
          <cell r="DA58" t="str">
            <v>830-330-0762</v>
          </cell>
          <cell r="DB58" t="str">
            <v>TX</v>
          </cell>
          <cell r="DC58">
            <v>78731</v>
          </cell>
          <cell r="DD58" t="str">
            <v>Georgian Oaks, LLC</v>
          </cell>
          <cell r="DE58" t="str">
            <v>John Rocco Pallante</v>
          </cell>
          <cell r="DF58" t="str">
            <v>dpallante@sbcglobal.net</v>
          </cell>
          <cell r="DG58" t="str">
            <v>David L. Pallante and Associates, LLC</v>
          </cell>
          <cell r="DH58" t="str">
            <v>Paul Miller</v>
          </cell>
          <cell r="DI58" t="str">
            <v>miller@3bararch.com</v>
          </cell>
          <cell r="DJ58" t="str">
            <v>Three Bar Architecture</v>
          </cell>
          <cell r="DK58" t="str">
            <v>Robert Cheng</v>
          </cell>
          <cell r="DL58" t="str">
            <v>rcheng@shutts.com</v>
          </cell>
          <cell r="DM58" t="str">
            <v>Shutts &amp; Bowen, LLP</v>
          </cell>
          <cell r="DN58" t="str">
            <v>yes</v>
          </cell>
          <cell r="DO58">
            <v>0</v>
          </cell>
          <cell r="DQ58">
            <v>0</v>
          </cell>
          <cell r="DR58">
            <v>0</v>
          </cell>
          <cell r="DS58">
            <v>48439123302</v>
          </cell>
          <cell r="DT58" t="str">
            <v>No</v>
          </cell>
          <cell r="DU58">
            <v>11</v>
          </cell>
          <cell r="DV58" t="str">
            <v>yes</v>
          </cell>
          <cell r="DW58" t="str">
            <v>Pathfinders</v>
          </cell>
          <cell r="DX58" t="str">
            <v>Hands of Hope</v>
          </cell>
          <cell r="DY58" t="str">
            <v>Unity Community Centers</v>
          </cell>
          <cell r="DZ58" t="str">
            <v>Housing Channel</v>
          </cell>
          <cell r="EA58" t="str">
            <v>NA</v>
          </cell>
          <cell r="EB58">
            <v>0</v>
          </cell>
          <cell r="EC58" t="str">
            <v>New Construction</v>
          </cell>
          <cell r="ED58" t="str">
            <v>Adaptive Reuse</v>
          </cell>
          <cell r="EE58" t="str">
            <v>1305 E 6th, Ste 12</v>
          </cell>
          <cell r="EF58" t="str">
            <v>Austin</v>
          </cell>
          <cell r="EG58" t="str">
            <v>Alyssa Carpenter</v>
          </cell>
          <cell r="EH58" t="str">
            <v>ajcarpen@gmail.com</v>
          </cell>
          <cell r="EI58" t="str">
            <v>ajcarpen@gmail.com</v>
          </cell>
          <cell r="EJ58" t="str">
            <v>Alyssa Carpenter</v>
          </cell>
          <cell r="EK58" t="str">
            <v>S. Anderson Consulting, LLC</v>
          </cell>
          <cell r="EL58">
            <v>5127891295</v>
          </cell>
          <cell r="EM58">
            <v>5127891295</v>
          </cell>
          <cell r="EN58" t="str">
            <v>TX</v>
          </cell>
          <cell r="EO58">
            <v>78702</v>
          </cell>
          <cell r="EP58">
            <v>201.76263789250851</v>
          </cell>
          <cell r="EQ58">
            <v>201.76263789250851</v>
          </cell>
          <cell r="ER58">
            <v>165.6621192520287</v>
          </cell>
          <cell r="ES58" t="str">
            <v>210 E 7th St</v>
          </cell>
          <cell r="ET58" t="str">
            <v>Fort Worth</v>
          </cell>
          <cell r="EU58" t="str">
            <v>Tarrant</v>
          </cell>
          <cell r="EV58" t="str">
            <v>Georgian Oaks</v>
          </cell>
          <cell r="EW58">
            <v>76102</v>
          </cell>
          <cell r="EX58" t="str">
            <v>Megan Lasch</v>
          </cell>
          <cell r="EY58" t="str">
            <v>megan@o-sda.com</v>
          </cell>
          <cell r="EZ58" t="str">
            <v>O-SDA Industries, LLC</v>
          </cell>
          <cell r="FA58" t="str">
            <v>no</v>
          </cell>
          <cell r="FB58" t="str">
            <v>No</v>
          </cell>
          <cell r="FC58">
            <v>58</v>
          </cell>
          <cell r="FD58">
            <v>0</v>
          </cell>
          <cell r="FE58">
            <v>0</v>
          </cell>
          <cell r="FF58">
            <v>0</v>
          </cell>
          <cell r="FG58" t="str">
            <v>TBD</v>
          </cell>
          <cell r="FH58" t="str">
            <v>Yes</v>
          </cell>
          <cell r="FI58" t="str">
            <v>no</v>
          </cell>
          <cell r="FJ58">
            <v>16</v>
          </cell>
          <cell r="FK58">
            <v>1.3</v>
          </cell>
          <cell r="FL58">
            <v>87039</v>
          </cell>
          <cell r="FM58">
            <v>32.753003999999997</v>
          </cell>
          <cell r="FN58" t="str">
            <v>yes</v>
          </cell>
          <cell r="FO58">
            <v>-97.328384</v>
          </cell>
          <cell r="FP58" t="str">
            <v>yes</v>
          </cell>
          <cell r="FQ58" t="str">
            <v>no</v>
          </cell>
          <cell r="FR58" t="str">
            <v>No</v>
          </cell>
          <cell r="FS58" t="str">
            <v>No</v>
          </cell>
          <cell r="FT58" t="str">
            <v>yes</v>
          </cell>
          <cell r="FU58">
            <v>0</v>
          </cell>
          <cell r="FV58">
            <v>0</v>
          </cell>
          <cell r="FW58">
            <v>0</v>
          </cell>
          <cell r="FX58" t="str">
            <v>x</v>
          </cell>
          <cell r="FY58">
            <v>0</v>
          </cell>
          <cell r="FZ58">
            <v>0</v>
          </cell>
          <cell r="GA58" t="str">
            <v>Georgian Oaks, LLC</v>
          </cell>
          <cell r="GB58" t="str">
            <v>O-SDA Georgian, LLC</v>
          </cell>
          <cell r="GC58" t="str">
            <v>O-SDA Industries, LLC</v>
          </cell>
          <cell r="GD58">
            <v>0</v>
          </cell>
          <cell r="GE58">
            <v>0</v>
          </cell>
          <cell r="GF58" t="str">
            <v>Limited Liability Company</v>
          </cell>
          <cell r="GG58" t="str">
            <v>Limited Liability Company</v>
          </cell>
          <cell r="GH58" t="str">
            <v>Limited Liability Company</v>
          </cell>
          <cell r="GI58">
            <v>0</v>
          </cell>
          <cell r="GJ58">
            <v>0</v>
          </cell>
          <cell r="GK58" t="str">
            <v>Mahesh Aiyer</v>
          </cell>
          <cell r="GL58" t="str">
            <v>mahesh.aiyer@citi.com</v>
          </cell>
          <cell r="GM58" t="str">
            <v>Citibank</v>
          </cell>
          <cell r="GN58">
            <v>12.7</v>
          </cell>
          <cell r="GO58" t="str">
            <v>2q</v>
          </cell>
          <cell r="GP58">
            <v>1</v>
          </cell>
          <cell r="GQ58">
            <v>3</v>
          </cell>
          <cell r="GR58">
            <v>0</v>
          </cell>
          <cell r="GS58">
            <v>0</v>
          </cell>
          <cell r="GT58" t="str">
            <v>Urban</v>
          </cell>
          <cell r="GU58">
            <v>0</v>
          </cell>
          <cell r="GV58">
            <v>6</v>
          </cell>
          <cell r="GW58">
            <v>9</v>
          </cell>
          <cell r="GX58">
            <v>2</v>
          </cell>
          <cell r="GY58">
            <v>2</v>
          </cell>
          <cell r="GZ58">
            <v>15</v>
          </cell>
          <cell r="HA58">
            <v>11</v>
          </cell>
          <cell r="HB58">
            <v>11</v>
          </cell>
          <cell r="HC58">
            <v>7</v>
          </cell>
          <cell r="HD58">
            <v>5</v>
          </cell>
          <cell r="HE58">
            <v>3</v>
          </cell>
          <cell r="HF58">
            <v>4</v>
          </cell>
          <cell r="HG58">
            <v>1</v>
          </cell>
          <cell r="HH58">
            <v>10</v>
          </cell>
          <cell r="HI58">
            <v>26</v>
          </cell>
          <cell r="HJ58">
            <v>12</v>
          </cell>
          <cell r="HK58">
            <v>6</v>
          </cell>
          <cell r="HL58">
            <v>3</v>
          </cell>
          <cell r="HM58">
            <v>4</v>
          </cell>
          <cell r="HN58">
            <v>5</v>
          </cell>
          <cell r="HO58">
            <v>1</v>
          </cell>
          <cell r="HP58">
            <v>1</v>
          </cell>
          <cell r="HQ58">
            <v>0</v>
          </cell>
          <cell r="HR58">
            <v>19</v>
          </cell>
          <cell r="HS58">
            <v>0</v>
          </cell>
          <cell r="HT58" t="str">
            <v>no</v>
          </cell>
          <cell r="HU58" t="str">
            <v>no</v>
          </cell>
          <cell r="HV58" t="str">
            <v>no</v>
          </cell>
          <cell r="HW58" t="str">
            <v>yes</v>
          </cell>
          <cell r="HX58" t="str">
            <v>yes</v>
          </cell>
          <cell r="HY58" t="str">
            <v>yes</v>
          </cell>
          <cell r="HZ58" t="str">
            <v>Housing Channel</v>
          </cell>
          <cell r="IA58">
            <v>0</v>
          </cell>
          <cell r="IB58">
            <v>0</v>
          </cell>
          <cell r="IC58" t="str">
            <v>Omar Chaudhry</v>
          </cell>
          <cell r="ID58" t="str">
            <v>omar.chaudhry@huntcompanies.com</v>
          </cell>
          <cell r="IE58" t="str">
            <v>Hunt Capital Partners</v>
          </cell>
          <cell r="IF58" t="str">
            <v>Elderly</v>
          </cell>
          <cell r="IG58" t="str">
            <v>x</v>
          </cell>
          <cell r="IH58">
            <v>56</v>
          </cell>
          <cell r="II58">
            <v>95</v>
          </cell>
          <cell r="IJ58">
            <v>68024</v>
          </cell>
          <cell r="IK58">
            <v>144</v>
          </cell>
          <cell r="IL58">
            <v>95</v>
          </cell>
          <cell r="IM58" t="str">
            <v>no</v>
          </cell>
          <cell r="IN58" t="str">
            <v>no</v>
          </cell>
          <cell r="IO58" t="str">
            <v>no</v>
          </cell>
          <cell r="IR58">
            <v>0</v>
          </cell>
          <cell r="IS58" t="str">
            <v>no</v>
          </cell>
        </row>
        <row r="59">
          <cell r="A59">
            <v>24146</v>
          </cell>
          <cell r="B59" t="str">
            <v>2024-02-29 11:52:41</v>
          </cell>
          <cell r="C59" t="str">
            <v>Q:/http-files/mf/2024-HTC/mf24146/Full Application_Stella Haven_24146.xlsx</v>
          </cell>
          <cell r="D59" t="str">
            <v>no</v>
          </cell>
          <cell r="E59" t="str">
            <v>yes</v>
          </cell>
          <cell r="F59" t="str">
            <v>yes</v>
          </cell>
          <cell r="G59" t="str">
            <v>no</v>
          </cell>
          <cell r="H59" t="str">
            <v>ajcarpen@gmail.com</v>
          </cell>
          <cell r="I59" t="str">
            <v>Alyssa Carpenter</v>
          </cell>
          <cell r="J59">
            <v>5127891295</v>
          </cell>
          <cell r="K59">
            <v>5127891295</v>
          </cell>
          <cell r="L59" t="str">
            <v>no</v>
          </cell>
          <cell r="M59" t="str">
            <v>no</v>
          </cell>
          <cell r="N59" t="str">
            <v>yes</v>
          </cell>
          <cell r="O59">
            <v>0</v>
          </cell>
          <cell r="P59">
            <v>22</v>
          </cell>
          <cell r="Q59">
            <v>48</v>
          </cell>
          <cell r="R59">
            <v>18</v>
          </cell>
          <cell r="S59">
            <v>0</v>
          </cell>
          <cell r="T59">
            <v>0</v>
          </cell>
          <cell r="U59">
            <v>0</v>
          </cell>
          <cell r="V59" t="str">
            <v>Lisa Stephens</v>
          </cell>
          <cell r="W59" t="str">
            <v>Rob Cronin</v>
          </cell>
          <cell r="X59" t="str">
            <v>lisa@saigebrook.com</v>
          </cell>
          <cell r="Y59" t="str">
            <v>rcronin@mmatexas.com</v>
          </cell>
          <cell r="Z59" t="str">
            <v>Saigebrook Development, LLC</v>
          </cell>
          <cell r="AA59" t="str">
            <v>MMA, Inc</v>
          </cell>
          <cell r="AB59">
            <v>0</v>
          </cell>
          <cell r="AC59" t="str">
            <v>x</v>
          </cell>
          <cell r="AD59">
            <v>0</v>
          </cell>
          <cell r="AE59">
            <v>0</v>
          </cell>
          <cell r="AF59">
            <v>0</v>
          </cell>
          <cell r="AG59">
            <v>0</v>
          </cell>
          <cell r="AH59">
            <v>0</v>
          </cell>
          <cell r="AI59">
            <v>0</v>
          </cell>
          <cell r="AJ59" t="str">
            <v>TBD</v>
          </cell>
          <cell r="AK59">
            <v>0</v>
          </cell>
          <cell r="AL59">
            <v>0</v>
          </cell>
          <cell r="AM59">
            <v>0</v>
          </cell>
          <cell r="AN59">
            <v>0</v>
          </cell>
          <cell r="AO59">
            <v>0</v>
          </cell>
          <cell r="AP59">
            <v>0</v>
          </cell>
          <cell r="AQ59" t="str">
            <v>yes</v>
          </cell>
          <cell r="AR59" t="str">
            <v>no</v>
          </cell>
          <cell r="AS59" t="str">
            <v>no</v>
          </cell>
          <cell r="AT59">
            <v>2000000</v>
          </cell>
          <cell r="AU59">
            <v>0</v>
          </cell>
          <cell r="AV59">
            <v>0</v>
          </cell>
          <cell r="AW59" t="str">
            <v>Choose a Dropdown</v>
          </cell>
          <cell r="AX59" t="str">
            <v>HOME-ARP Nonprofit Operating Cost and/or Capacity Building Assistance</v>
          </cell>
          <cell r="AY59">
            <v>0</v>
          </cell>
          <cell r="AZ59">
            <v>0</v>
          </cell>
          <cell r="BA59">
            <v>0</v>
          </cell>
          <cell r="BB59">
            <v>0</v>
          </cell>
          <cell r="BC59">
            <v>0</v>
          </cell>
          <cell r="BD59" t="str">
            <v>TBD</v>
          </cell>
          <cell r="BE59">
            <v>0</v>
          </cell>
          <cell r="BF59">
            <v>0</v>
          </cell>
          <cell r="BG59" t="str">
            <v>Darrell G. Jack</v>
          </cell>
          <cell r="BH59" t="str">
            <v>amd@stic.net</v>
          </cell>
          <cell r="BI59" t="str">
            <v>Apartment MarketData, LLC</v>
          </cell>
          <cell r="BJ59">
            <v>0</v>
          </cell>
          <cell r="BK59" t="str">
            <v>Choose a Dropdown</v>
          </cell>
          <cell r="BL59">
            <v>0</v>
          </cell>
          <cell r="BM59">
            <v>0</v>
          </cell>
          <cell r="BN59">
            <v>0</v>
          </cell>
          <cell r="BO59">
            <v>0</v>
          </cell>
          <cell r="BP59">
            <v>0</v>
          </cell>
          <cell r="BQ59">
            <v>0</v>
          </cell>
          <cell r="BR59">
            <v>0</v>
          </cell>
          <cell r="BS59" t="str">
            <v>Stephanie Baker</v>
          </cell>
          <cell r="BT59" t="str">
            <v>sbaker@accoladepm.com</v>
          </cell>
          <cell r="BU59" t="str">
            <v>Accolade Property Management</v>
          </cell>
          <cell r="BV59">
            <v>2144960600</v>
          </cell>
          <cell r="BX59" t="str">
            <v>No</v>
          </cell>
          <cell r="BY59" t="str">
            <v>No</v>
          </cell>
          <cell r="BZ59">
            <v>0</v>
          </cell>
          <cell r="CA59" t="str">
            <v>Clint West</v>
          </cell>
          <cell r="CB59" t="str">
            <v>clint@prospm.com</v>
          </cell>
          <cell r="CC59" t="str">
            <v>DAHC</v>
          </cell>
          <cell r="CD59">
            <v>0</v>
          </cell>
          <cell r="CE59">
            <v>0</v>
          </cell>
          <cell r="CG59">
            <v>88</v>
          </cell>
          <cell r="CH59">
            <v>0</v>
          </cell>
          <cell r="CI59">
            <v>12</v>
          </cell>
          <cell r="CJ59">
            <v>0</v>
          </cell>
          <cell r="CK59">
            <v>35</v>
          </cell>
          <cell r="CL59">
            <v>32</v>
          </cell>
          <cell r="CM59">
            <v>0</v>
          </cell>
          <cell r="CN59">
            <v>9</v>
          </cell>
          <cell r="CO59">
            <v>0</v>
          </cell>
          <cell r="CP59">
            <v>0</v>
          </cell>
          <cell r="CQ59">
            <v>0</v>
          </cell>
          <cell r="CR59">
            <v>0</v>
          </cell>
          <cell r="CS59" t="str">
            <v>Ashley Northcutt</v>
          </cell>
          <cell r="CT59" t="str">
            <v>ashley.northcutt@tidwellgroup.com</v>
          </cell>
          <cell r="CU59" t="str">
            <v>Tidwell Group</v>
          </cell>
          <cell r="CV59" t="str">
            <v>5501-A Balcones Drive #302</v>
          </cell>
          <cell r="CW59" t="str">
            <v>Austin</v>
          </cell>
          <cell r="CX59" t="str">
            <v>Alice Cruz</v>
          </cell>
          <cell r="CY59" t="str">
            <v>alice@saigebrook.com</v>
          </cell>
          <cell r="CZ59">
            <v>0</v>
          </cell>
          <cell r="DA59">
            <v>9316247890</v>
          </cell>
          <cell r="DB59" t="str">
            <v>TX</v>
          </cell>
          <cell r="DC59">
            <v>78731</v>
          </cell>
          <cell r="DD59" t="str">
            <v>Stella Haven, LP</v>
          </cell>
          <cell r="DE59">
            <v>0</v>
          </cell>
          <cell r="DF59">
            <v>0</v>
          </cell>
          <cell r="DH59" t="str">
            <v>Paul Miller</v>
          </cell>
          <cell r="DI59" t="str">
            <v>miller@3bararch.com</v>
          </cell>
          <cell r="DJ59" t="str">
            <v>Three Bar Architecture</v>
          </cell>
          <cell r="DK59" t="str">
            <v>Robert Cheng</v>
          </cell>
          <cell r="DL59" t="str">
            <v>rcheng@shutts.com</v>
          </cell>
          <cell r="DM59" t="str">
            <v>Shutts &amp; Bowen, LLP</v>
          </cell>
          <cell r="DN59" t="str">
            <v>yes</v>
          </cell>
          <cell r="DO59">
            <v>0</v>
          </cell>
          <cell r="DQ59">
            <v>0</v>
          </cell>
          <cell r="DR59">
            <v>0</v>
          </cell>
          <cell r="DS59">
            <v>48121021307</v>
          </cell>
          <cell r="DT59" t="str">
            <v>No</v>
          </cell>
          <cell r="DU59">
            <v>11</v>
          </cell>
          <cell r="DV59" t="str">
            <v>yes</v>
          </cell>
          <cell r="DW59" t="str">
            <v>Serve Denton</v>
          </cell>
          <cell r="DX59" t="str">
            <v>Our Daily Bread</v>
          </cell>
          <cell r="DY59" t="str">
            <v>Cumberland Youth &amp; Family Services</v>
          </cell>
          <cell r="DZ59" t="str">
            <v>United Way of Denton County</v>
          </cell>
          <cell r="EA59" t="str">
            <v>Denton County MHMR Center</v>
          </cell>
          <cell r="EB59" t="str">
            <v>Grace Like Rain Inc, dba Giving Grace</v>
          </cell>
          <cell r="EC59" t="str">
            <v>New Construction</v>
          </cell>
          <cell r="ED59">
            <v>0</v>
          </cell>
          <cell r="EE59" t="str">
            <v>1305 E 6th, Ste 12</v>
          </cell>
          <cell r="EF59" t="str">
            <v>Austin</v>
          </cell>
          <cell r="EG59" t="str">
            <v>Alyssa Carpenter</v>
          </cell>
          <cell r="EH59" t="str">
            <v>ajcarpen@gmail.com</v>
          </cell>
          <cell r="EI59" t="str">
            <v>ajcarpen@gmail.com</v>
          </cell>
          <cell r="EJ59" t="str">
            <v>Alyssa Carpenter</v>
          </cell>
          <cell r="EK59" t="str">
            <v>S. Anderson Consulting, LLC</v>
          </cell>
          <cell r="EL59">
            <v>5127891295</v>
          </cell>
          <cell r="EM59">
            <v>5127891295</v>
          </cell>
          <cell r="EN59" t="str">
            <v>TX</v>
          </cell>
          <cell r="EO59">
            <v>78702</v>
          </cell>
          <cell r="EP59">
            <v>196.71750864197529</v>
          </cell>
          <cell r="EQ59">
            <v>196.71750864197529</v>
          </cell>
          <cell r="ER59">
            <v>170.99506172839509</v>
          </cell>
          <cell r="ES59" t="str">
            <v>3300 Sundown Blvd</v>
          </cell>
          <cell r="ET59" t="str">
            <v>Denton</v>
          </cell>
          <cell r="EU59" t="str">
            <v>Denton</v>
          </cell>
          <cell r="EV59" t="str">
            <v>Stella Haven</v>
          </cell>
          <cell r="EW59">
            <v>76210</v>
          </cell>
          <cell r="EX59" t="str">
            <v>Alice Cruz</v>
          </cell>
          <cell r="EY59" t="str">
            <v>alice@saigebrook.com</v>
          </cell>
          <cell r="EZ59" t="str">
            <v>Across LLC</v>
          </cell>
          <cell r="FA59" t="str">
            <v>no</v>
          </cell>
          <cell r="FB59" t="str">
            <v>No</v>
          </cell>
          <cell r="FC59">
            <v>53</v>
          </cell>
          <cell r="FD59">
            <v>0</v>
          </cell>
          <cell r="FE59">
            <v>0</v>
          </cell>
          <cell r="FF59">
            <v>0</v>
          </cell>
          <cell r="FG59" t="str">
            <v>TBD</v>
          </cell>
          <cell r="FH59" t="str">
            <v>Yes</v>
          </cell>
          <cell r="FI59" t="str">
            <v>no</v>
          </cell>
          <cell r="FJ59">
            <v>139</v>
          </cell>
          <cell r="FK59">
            <v>1.3</v>
          </cell>
          <cell r="FL59">
            <v>111936</v>
          </cell>
          <cell r="FM59">
            <v>33.173084000000003</v>
          </cell>
          <cell r="FN59" t="str">
            <v>yes</v>
          </cell>
          <cell r="FO59">
            <v>-97.112067999999994</v>
          </cell>
          <cell r="FP59" t="str">
            <v>yes</v>
          </cell>
          <cell r="FQ59" t="str">
            <v>no</v>
          </cell>
          <cell r="FR59" t="str">
            <v>No</v>
          </cell>
          <cell r="FS59" t="str">
            <v>No</v>
          </cell>
          <cell r="FT59" t="str">
            <v>yes</v>
          </cell>
          <cell r="FU59">
            <v>0</v>
          </cell>
          <cell r="FV59">
            <v>0</v>
          </cell>
          <cell r="FW59">
            <v>0</v>
          </cell>
          <cell r="FX59" t="str">
            <v>x</v>
          </cell>
          <cell r="FY59">
            <v>0</v>
          </cell>
          <cell r="FZ59">
            <v>0</v>
          </cell>
          <cell r="GA59" t="str">
            <v>Stella Haven, LP</v>
          </cell>
          <cell r="GB59" t="str">
            <v>Across Stella, LLC</v>
          </cell>
          <cell r="GC59" t="str">
            <v>Across LLC</v>
          </cell>
          <cell r="GD59" t="str">
            <v>AZ Morse Stella, LLC</v>
          </cell>
          <cell r="GE59" t="str">
            <v>AZ Morse Development, LLC</v>
          </cell>
          <cell r="GF59" t="str">
            <v>Limited Partnership</v>
          </cell>
          <cell r="GG59" t="str">
            <v>Limited Liability Company</v>
          </cell>
          <cell r="GH59" t="str">
            <v>Limited Liability Company</v>
          </cell>
          <cell r="GI59" t="str">
            <v>Limited Liability Company</v>
          </cell>
          <cell r="GJ59" t="str">
            <v>Limited Liability Company</v>
          </cell>
          <cell r="GK59" t="str">
            <v>Stephen Rose</v>
          </cell>
          <cell r="GL59" t="str">
            <v>stephen.rose@stellar.bank</v>
          </cell>
          <cell r="GM59" t="str">
            <v>Stellar Bank</v>
          </cell>
          <cell r="GN59">
            <v>3.3</v>
          </cell>
          <cell r="GO59" t="str">
            <v>1q</v>
          </cell>
          <cell r="GP59">
            <v>1</v>
          </cell>
          <cell r="GQ59">
            <v>3</v>
          </cell>
          <cell r="GR59">
            <v>0</v>
          </cell>
          <cell r="GS59">
            <v>0</v>
          </cell>
          <cell r="GT59" t="str">
            <v>Urban</v>
          </cell>
          <cell r="GU59">
            <v>0</v>
          </cell>
          <cell r="GV59">
            <v>6</v>
          </cell>
          <cell r="GW59">
            <v>9</v>
          </cell>
          <cell r="GX59">
            <v>2</v>
          </cell>
          <cell r="GY59">
            <v>2</v>
          </cell>
          <cell r="GZ59">
            <v>15</v>
          </cell>
          <cell r="HA59">
            <v>11</v>
          </cell>
          <cell r="HB59">
            <v>11</v>
          </cell>
          <cell r="HC59">
            <v>7</v>
          </cell>
          <cell r="HD59">
            <v>5</v>
          </cell>
          <cell r="HE59">
            <v>3</v>
          </cell>
          <cell r="HF59">
            <v>4</v>
          </cell>
          <cell r="HG59">
            <v>1</v>
          </cell>
          <cell r="HH59">
            <v>10</v>
          </cell>
          <cell r="HI59">
            <v>26</v>
          </cell>
          <cell r="HJ59">
            <v>12</v>
          </cell>
          <cell r="HK59">
            <v>6</v>
          </cell>
          <cell r="HL59">
            <v>3</v>
          </cell>
          <cell r="HM59">
            <v>4</v>
          </cell>
          <cell r="HN59">
            <v>0</v>
          </cell>
          <cell r="HO59">
            <v>1</v>
          </cell>
          <cell r="HP59">
            <v>1</v>
          </cell>
          <cell r="HQ59">
            <v>0</v>
          </cell>
          <cell r="HR59">
            <v>19</v>
          </cell>
          <cell r="HS59">
            <v>0</v>
          </cell>
          <cell r="HT59" t="str">
            <v>no</v>
          </cell>
          <cell r="HU59" t="str">
            <v>no</v>
          </cell>
          <cell r="HV59" t="str">
            <v>no</v>
          </cell>
          <cell r="HW59" t="str">
            <v>yes</v>
          </cell>
          <cell r="HX59" t="str">
            <v>yes</v>
          </cell>
          <cell r="HY59" t="str">
            <v>yes</v>
          </cell>
          <cell r="HZ59" t="str">
            <v>United Way of Denton County</v>
          </cell>
          <cell r="IA59" t="str">
            <v>x</v>
          </cell>
          <cell r="IB59" t="str">
            <v>x</v>
          </cell>
          <cell r="IC59" t="str">
            <v>Josh Lappen</v>
          </cell>
          <cell r="ID59" t="str">
            <v>josh.lappen@hudsonhousing.com</v>
          </cell>
          <cell r="IE59" t="str">
            <v>Hudson Capital</v>
          </cell>
          <cell r="IF59" t="str">
            <v>General</v>
          </cell>
          <cell r="IG59">
            <v>0</v>
          </cell>
          <cell r="IH59">
            <v>56</v>
          </cell>
          <cell r="II59">
            <v>88</v>
          </cell>
          <cell r="IJ59">
            <v>72900</v>
          </cell>
          <cell r="IK59">
            <v>139</v>
          </cell>
          <cell r="IL59">
            <v>88</v>
          </cell>
          <cell r="IM59" t="str">
            <v>no</v>
          </cell>
          <cell r="IN59" t="str">
            <v>no</v>
          </cell>
          <cell r="IO59" t="str">
            <v>no</v>
          </cell>
          <cell r="IR59">
            <v>0</v>
          </cell>
          <cell r="IS59" t="str">
            <v>no</v>
          </cell>
        </row>
        <row r="60">
          <cell r="A60">
            <v>24147</v>
          </cell>
          <cell r="B60" t="str">
            <v>2024-02-29 21:48:39</v>
          </cell>
          <cell r="C60" t="str">
            <v>Q:/http-files/mf/2024-HTC/mf24147/Full Application_Delara Chase_24147.xlsx</v>
          </cell>
          <cell r="D60" t="str">
            <v>no</v>
          </cell>
          <cell r="E60" t="str">
            <v>yes</v>
          </cell>
          <cell r="F60" t="str">
            <v>yes</v>
          </cell>
          <cell r="G60" t="str">
            <v>no</v>
          </cell>
          <cell r="H60" t="str">
            <v>ajcarpen@gmail.com</v>
          </cell>
          <cell r="I60" t="str">
            <v>Alyssa Carpenter</v>
          </cell>
          <cell r="J60">
            <v>5127891295</v>
          </cell>
          <cell r="K60">
            <v>5127891295</v>
          </cell>
          <cell r="L60" t="str">
            <v>yes</v>
          </cell>
          <cell r="M60" t="str">
            <v>yes</v>
          </cell>
          <cell r="N60" t="str">
            <v>yes</v>
          </cell>
          <cell r="O60">
            <v>0</v>
          </cell>
          <cell r="P60">
            <v>32</v>
          </cell>
          <cell r="Q60">
            <v>80</v>
          </cell>
          <cell r="R60">
            <v>4</v>
          </cell>
          <cell r="S60">
            <v>0</v>
          </cell>
          <cell r="T60">
            <v>0</v>
          </cell>
          <cell r="U60">
            <v>0</v>
          </cell>
          <cell r="V60" t="str">
            <v>Lisa Stephens</v>
          </cell>
          <cell r="W60" t="str">
            <v>Rob Cronin</v>
          </cell>
          <cell r="X60" t="str">
            <v>lisa@saigebrook.com</v>
          </cell>
          <cell r="Y60" t="str">
            <v>rcronin@mmatexas.com</v>
          </cell>
          <cell r="Z60" t="str">
            <v>Saigebrook Development, LLC</v>
          </cell>
          <cell r="AA60" t="str">
            <v>MMA, Inc</v>
          </cell>
          <cell r="AB60">
            <v>0</v>
          </cell>
          <cell r="AC60">
            <v>0</v>
          </cell>
          <cell r="AD60">
            <v>0</v>
          </cell>
          <cell r="AE60">
            <v>0</v>
          </cell>
          <cell r="AF60">
            <v>0</v>
          </cell>
          <cell r="AG60">
            <v>0</v>
          </cell>
          <cell r="AH60">
            <v>0</v>
          </cell>
          <cell r="AI60">
            <v>0</v>
          </cell>
          <cell r="AJ60" t="str">
            <v>TBD</v>
          </cell>
          <cell r="AK60">
            <v>0</v>
          </cell>
          <cell r="AL60">
            <v>0</v>
          </cell>
          <cell r="AM60">
            <v>0</v>
          </cell>
          <cell r="AN60">
            <v>0</v>
          </cell>
          <cell r="AO60">
            <v>0</v>
          </cell>
          <cell r="AP60">
            <v>0</v>
          </cell>
          <cell r="AQ60" t="str">
            <v>no</v>
          </cell>
          <cell r="AR60" t="str">
            <v>no</v>
          </cell>
          <cell r="AS60" t="str">
            <v>no</v>
          </cell>
          <cell r="AT60">
            <v>2000000</v>
          </cell>
          <cell r="AU60">
            <v>0</v>
          </cell>
          <cell r="AV60">
            <v>0</v>
          </cell>
          <cell r="AW60" t="str">
            <v>Choose a Dropdown</v>
          </cell>
          <cell r="AX60" t="str">
            <v>HOME-ARP Nonprofit Operating Cost and/or Capacity Building Assistance</v>
          </cell>
          <cell r="AY60">
            <v>0</v>
          </cell>
          <cell r="AZ60">
            <v>0</v>
          </cell>
          <cell r="BA60">
            <v>0</v>
          </cell>
          <cell r="BB60">
            <v>0</v>
          </cell>
          <cell r="BC60">
            <v>0</v>
          </cell>
          <cell r="BD60" t="str">
            <v>TBD</v>
          </cell>
          <cell r="BE60">
            <v>0</v>
          </cell>
          <cell r="BF60">
            <v>0</v>
          </cell>
          <cell r="BG60" t="str">
            <v>Darrell G. Jack</v>
          </cell>
          <cell r="BH60" t="str">
            <v>amd@stic.net</v>
          </cell>
          <cell r="BI60" t="str">
            <v>Apartment MarketData, LLC</v>
          </cell>
          <cell r="BJ60">
            <v>0</v>
          </cell>
          <cell r="BK60" t="str">
            <v>Choose a Dropdown</v>
          </cell>
          <cell r="BL60">
            <v>0</v>
          </cell>
          <cell r="BM60">
            <v>0</v>
          </cell>
          <cell r="BN60">
            <v>0</v>
          </cell>
          <cell r="BO60">
            <v>0</v>
          </cell>
          <cell r="BP60">
            <v>0</v>
          </cell>
          <cell r="BQ60">
            <v>0</v>
          </cell>
          <cell r="BR60">
            <v>0</v>
          </cell>
          <cell r="BS60" t="str">
            <v>Stephanie Baker</v>
          </cell>
          <cell r="BT60" t="str">
            <v>sbaker@accoladepm.com</v>
          </cell>
          <cell r="BU60" t="str">
            <v>Accolade Property Management</v>
          </cell>
          <cell r="BV60">
            <v>2144960600</v>
          </cell>
          <cell r="BW60">
            <v>70064</v>
          </cell>
          <cell r="BX60" t="str">
            <v>No</v>
          </cell>
          <cell r="BY60" t="str">
            <v>No</v>
          </cell>
          <cell r="BZ60">
            <v>0</v>
          </cell>
          <cell r="CA60">
            <v>0</v>
          </cell>
          <cell r="CB60">
            <v>0</v>
          </cell>
          <cell r="CC60" t="str">
            <v>TBD</v>
          </cell>
          <cell r="CD60">
            <v>0</v>
          </cell>
          <cell r="CE60">
            <v>0</v>
          </cell>
          <cell r="CG60">
            <v>110</v>
          </cell>
          <cell r="CH60">
            <v>0</v>
          </cell>
          <cell r="CI60">
            <v>12</v>
          </cell>
          <cell r="CJ60">
            <v>0</v>
          </cell>
          <cell r="CK60">
            <v>45</v>
          </cell>
          <cell r="CL60">
            <v>53</v>
          </cell>
          <cell r="CM60">
            <v>0</v>
          </cell>
          <cell r="CN60">
            <v>0</v>
          </cell>
          <cell r="CO60">
            <v>0</v>
          </cell>
          <cell r="CP60">
            <v>6</v>
          </cell>
          <cell r="CQ60">
            <v>6</v>
          </cell>
          <cell r="CR60">
            <v>0</v>
          </cell>
          <cell r="CS60" t="str">
            <v>Ashley Northcutt</v>
          </cell>
          <cell r="CT60" t="str">
            <v>ashley.northcutt@tidwellgroup.com</v>
          </cell>
          <cell r="CU60" t="str">
            <v>Tidwell Group</v>
          </cell>
          <cell r="CV60" t="str">
            <v>5501-A Balcones Drive #302</v>
          </cell>
          <cell r="CW60" t="str">
            <v>Austin</v>
          </cell>
          <cell r="CX60" t="str">
            <v>Abigail Penner</v>
          </cell>
          <cell r="CY60" t="str">
            <v>abby@saigebrook.com</v>
          </cell>
          <cell r="CZ60">
            <v>5129443272</v>
          </cell>
          <cell r="DA60" t="str">
            <v>(512) 944-3272</v>
          </cell>
          <cell r="DB60" t="str">
            <v>TX</v>
          </cell>
          <cell r="DC60">
            <v>78731</v>
          </cell>
          <cell r="DD60" t="str">
            <v>Delara Chase, LLC</v>
          </cell>
          <cell r="DE60" t="str">
            <v>David Pallante</v>
          </cell>
          <cell r="DF60" t="str">
            <v>dpallante@sbcglobal.net</v>
          </cell>
          <cell r="DG60" t="str">
            <v>David L. Pallante and Associates, LLC</v>
          </cell>
          <cell r="DH60" t="str">
            <v>Paul Miller</v>
          </cell>
          <cell r="DI60" t="str">
            <v>miller@3bararch.com</v>
          </cell>
          <cell r="DJ60" t="str">
            <v>Three Bar Architecture</v>
          </cell>
          <cell r="DK60" t="str">
            <v>Robert Cheng</v>
          </cell>
          <cell r="DL60" t="str">
            <v>rcheng@shutts.com</v>
          </cell>
          <cell r="DM60" t="str">
            <v>Shutts &amp; Bowen, LLP</v>
          </cell>
          <cell r="DN60" t="str">
            <v>no</v>
          </cell>
          <cell r="DO60">
            <v>0</v>
          </cell>
          <cell r="DQ60">
            <v>0</v>
          </cell>
          <cell r="DR60">
            <v>0</v>
          </cell>
          <cell r="DS60">
            <v>48439105515</v>
          </cell>
          <cell r="DT60" t="str">
            <v>No</v>
          </cell>
          <cell r="DU60">
            <v>11</v>
          </cell>
          <cell r="DV60" t="str">
            <v>yes</v>
          </cell>
          <cell r="DW60" t="str">
            <v>Pathfinders</v>
          </cell>
          <cell r="DX60" t="str">
            <v>Hands of Hope</v>
          </cell>
          <cell r="DY60" t="str">
            <v>United Community Centers</v>
          </cell>
          <cell r="DZ60" t="str">
            <v>Housing Channel</v>
          </cell>
          <cell r="EA60" t="str">
            <v>na</v>
          </cell>
          <cell r="EB60">
            <v>0</v>
          </cell>
          <cell r="EC60" t="str">
            <v>Acquisition/Rehab</v>
          </cell>
          <cell r="ED60">
            <v>0</v>
          </cell>
          <cell r="EE60" t="str">
            <v>1305 E 6th, Ste 12</v>
          </cell>
          <cell r="EF60" t="str">
            <v>Austin</v>
          </cell>
          <cell r="EG60" t="str">
            <v>Alyssa Carpenter</v>
          </cell>
          <cell r="EH60" t="str">
            <v>ajcarpen@gmail.com</v>
          </cell>
          <cell r="EI60" t="str">
            <v>ajcarpen@gmail.com</v>
          </cell>
          <cell r="EJ60" t="str">
            <v>Alyssa Carpenter</v>
          </cell>
          <cell r="EK60" t="str">
            <v>S. Anderson Consulting, LLC</v>
          </cell>
          <cell r="EL60">
            <v>5127891295</v>
          </cell>
          <cell r="EM60">
            <v>5127891295</v>
          </cell>
          <cell r="EN60" t="str">
            <v>TX</v>
          </cell>
          <cell r="EO60">
            <v>78702</v>
          </cell>
          <cell r="EP60">
            <v>183.1059671024222</v>
          </cell>
          <cell r="EQ60">
            <v>91.636568130962189</v>
          </cell>
          <cell r="ER60">
            <v>63.261099988222817</v>
          </cell>
          <cell r="ES60" t="str">
            <v>4805 Altamesa Blvd</v>
          </cell>
          <cell r="ET60" t="str">
            <v>Fort Worth</v>
          </cell>
          <cell r="EU60" t="str">
            <v>Tarrant</v>
          </cell>
          <cell r="EV60" t="str">
            <v>Delara Chase</v>
          </cell>
          <cell r="EW60">
            <v>76133</v>
          </cell>
          <cell r="EX60" t="str">
            <v>Abigail Penner</v>
          </cell>
          <cell r="EY60" t="str">
            <v>abby@saigebrook.com</v>
          </cell>
          <cell r="EZ60" t="str">
            <v>AZ Morse Development, LLC</v>
          </cell>
          <cell r="FA60" t="str">
            <v>no</v>
          </cell>
          <cell r="FB60" t="str">
            <v>No</v>
          </cell>
          <cell r="FC60">
            <v>53</v>
          </cell>
          <cell r="FD60">
            <v>0</v>
          </cell>
          <cell r="FE60">
            <v>0</v>
          </cell>
          <cell r="FF60">
            <v>0</v>
          </cell>
          <cell r="FG60" t="str">
            <v>TBD</v>
          </cell>
          <cell r="FH60" t="str">
            <v>Yes</v>
          </cell>
          <cell r="FI60" t="str">
            <v>no</v>
          </cell>
          <cell r="FJ60">
            <v>140</v>
          </cell>
          <cell r="FK60">
            <v>1.3</v>
          </cell>
          <cell r="FL60">
            <v>71099</v>
          </cell>
          <cell r="FM60">
            <v>32.647153000000003</v>
          </cell>
          <cell r="FN60" t="str">
            <v>yes</v>
          </cell>
          <cell r="FO60">
            <v>-97.397077999999993</v>
          </cell>
          <cell r="FP60" t="str">
            <v>yes</v>
          </cell>
          <cell r="FQ60" t="str">
            <v>yes</v>
          </cell>
          <cell r="FR60" t="str">
            <v>No</v>
          </cell>
          <cell r="FS60" t="str">
            <v>No</v>
          </cell>
          <cell r="FT60" t="str">
            <v>yes</v>
          </cell>
          <cell r="FU60">
            <v>0</v>
          </cell>
          <cell r="FV60">
            <v>0</v>
          </cell>
          <cell r="FW60">
            <v>0</v>
          </cell>
          <cell r="FX60" t="str">
            <v>x</v>
          </cell>
          <cell r="FY60">
            <v>0</v>
          </cell>
          <cell r="FZ60">
            <v>0</v>
          </cell>
          <cell r="GA60" t="str">
            <v>Delara Chase, LLC</v>
          </cell>
          <cell r="GB60" t="str">
            <v>Across Delara, LLC</v>
          </cell>
          <cell r="GC60" t="str">
            <v>Across LLC</v>
          </cell>
          <cell r="GD60" t="str">
            <v>AZ Morse Delara, LLC</v>
          </cell>
          <cell r="GE60" t="str">
            <v>AZ Morse Development, LLC</v>
          </cell>
          <cell r="GF60" t="str">
            <v>Limited Liability Company</v>
          </cell>
          <cell r="GG60" t="str">
            <v>Limited Liability Company</v>
          </cell>
          <cell r="GH60" t="str">
            <v>Limited Liability Company</v>
          </cell>
          <cell r="GI60" t="str">
            <v>Limited Liability Company</v>
          </cell>
          <cell r="GJ60" t="str">
            <v>Limited Liability Company</v>
          </cell>
          <cell r="GK60" t="str">
            <v>Mahesh Aiyer</v>
          </cell>
          <cell r="GL60" t="str">
            <v>mahesh.aiyer@citi.com</v>
          </cell>
          <cell r="GM60" t="str">
            <v>Citibank, N.A.</v>
          </cell>
          <cell r="GN60">
            <v>18.399999999999999</v>
          </cell>
          <cell r="GO60" t="str">
            <v>3q</v>
          </cell>
          <cell r="GP60">
            <v>1</v>
          </cell>
          <cell r="GQ60">
            <v>3</v>
          </cell>
          <cell r="GR60">
            <v>0</v>
          </cell>
          <cell r="GS60">
            <v>0</v>
          </cell>
          <cell r="GT60" t="str">
            <v>Urban</v>
          </cell>
          <cell r="GU60">
            <v>0</v>
          </cell>
          <cell r="GV60">
            <v>6</v>
          </cell>
          <cell r="GW60">
            <v>9</v>
          </cell>
          <cell r="GX60">
            <v>2</v>
          </cell>
          <cell r="GY60">
            <v>3</v>
          </cell>
          <cell r="GZ60">
            <v>15</v>
          </cell>
          <cell r="HA60">
            <v>11</v>
          </cell>
          <cell r="HB60">
            <v>11</v>
          </cell>
          <cell r="HC60">
            <v>7</v>
          </cell>
          <cell r="HD60">
            <v>5</v>
          </cell>
          <cell r="HE60">
            <v>3</v>
          </cell>
          <cell r="HF60">
            <v>4</v>
          </cell>
          <cell r="HG60">
            <v>1</v>
          </cell>
          <cell r="HH60">
            <v>10</v>
          </cell>
          <cell r="HI60">
            <v>26</v>
          </cell>
          <cell r="HJ60">
            <v>12</v>
          </cell>
          <cell r="HK60">
            <v>6</v>
          </cell>
          <cell r="HL60">
            <v>3</v>
          </cell>
          <cell r="HM60">
            <v>4</v>
          </cell>
          <cell r="HN60">
            <v>0</v>
          </cell>
          <cell r="HO60">
            <v>1</v>
          </cell>
          <cell r="HP60">
            <v>1</v>
          </cell>
          <cell r="HQ60">
            <v>0</v>
          </cell>
          <cell r="HR60">
            <v>20</v>
          </cell>
          <cell r="HS60">
            <v>0</v>
          </cell>
          <cell r="HT60" t="str">
            <v>no</v>
          </cell>
          <cell r="HU60" t="str">
            <v>no</v>
          </cell>
          <cell r="HV60" t="str">
            <v>no</v>
          </cell>
          <cell r="HW60" t="str">
            <v>yes</v>
          </cell>
          <cell r="HX60" t="str">
            <v>yes</v>
          </cell>
          <cell r="HY60" t="str">
            <v>yes</v>
          </cell>
          <cell r="HZ60" t="str">
            <v>Housing Channel</v>
          </cell>
          <cell r="IA60">
            <v>0</v>
          </cell>
          <cell r="IB60">
            <v>0</v>
          </cell>
          <cell r="IC60" t="str">
            <v>Omar Chaudhry</v>
          </cell>
          <cell r="ID60" t="str">
            <v>omar.chaudhry@huntcompanies.com</v>
          </cell>
          <cell r="IE60" t="str">
            <v>Hunt Capital Partners</v>
          </cell>
          <cell r="IF60" t="str">
            <v>General</v>
          </cell>
          <cell r="IG60">
            <v>0</v>
          </cell>
          <cell r="IH60">
            <v>56</v>
          </cell>
          <cell r="II60">
            <v>110</v>
          </cell>
          <cell r="IJ60">
            <v>101892</v>
          </cell>
          <cell r="IK60">
            <v>140</v>
          </cell>
          <cell r="IL60">
            <v>116</v>
          </cell>
          <cell r="IM60" t="str">
            <v>no</v>
          </cell>
          <cell r="IN60" t="str">
            <v>no</v>
          </cell>
          <cell r="IO60" t="str">
            <v>no</v>
          </cell>
          <cell r="IR60">
            <v>0</v>
          </cell>
          <cell r="IS60" t="str">
            <v>no</v>
          </cell>
        </row>
        <row r="61">
          <cell r="A61">
            <v>24148</v>
          </cell>
          <cell r="B61" t="str">
            <v>2024-02-28 23:58:16</v>
          </cell>
          <cell r="C61" t="str">
            <v>Q:/http-files/mf/2024-HTC/mf24148/Full Application_24148 Maren Grove.xlsx</v>
          </cell>
          <cell r="D61" t="str">
            <v>no</v>
          </cell>
          <cell r="E61" t="str">
            <v>no</v>
          </cell>
          <cell r="F61" t="str">
            <v>yes</v>
          </cell>
          <cell r="G61" t="str">
            <v>no</v>
          </cell>
          <cell r="H61" t="str">
            <v>ajcarpen@gmail.com</v>
          </cell>
          <cell r="I61" t="str">
            <v>Alyssa Carpenter</v>
          </cell>
          <cell r="J61">
            <v>5127891295</v>
          </cell>
          <cell r="K61">
            <v>5127891295</v>
          </cell>
          <cell r="L61" t="str">
            <v>yes</v>
          </cell>
          <cell r="M61" t="str">
            <v>no</v>
          </cell>
          <cell r="N61" t="str">
            <v>yes</v>
          </cell>
          <cell r="O61">
            <v>3</v>
          </cell>
          <cell r="P61">
            <v>38</v>
          </cell>
          <cell r="Q61">
            <v>34</v>
          </cell>
          <cell r="R61">
            <v>15</v>
          </cell>
          <cell r="S61">
            <v>0</v>
          </cell>
          <cell r="T61">
            <v>0</v>
          </cell>
          <cell r="U61">
            <v>0</v>
          </cell>
          <cell r="V61" t="str">
            <v>Lisa Stephens</v>
          </cell>
          <cell r="W61" t="str">
            <v>Rob Cronin</v>
          </cell>
          <cell r="X61" t="str">
            <v>lisa@saigebrook.com</v>
          </cell>
          <cell r="Y61" t="str">
            <v>rcronin@mmatexas.com</v>
          </cell>
          <cell r="Z61" t="str">
            <v>Saigebrook Development, LLC</v>
          </cell>
          <cell r="AA61" t="str">
            <v>MMA, Inc</v>
          </cell>
          <cell r="AB61">
            <v>0</v>
          </cell>
          <cell r="AC61">
            <v>0</v>
          </cell>
          <cell r="AD61">
            <v>0</v>
          </cell>
          <cell r="AE61">
            <v>0</v>
          </cell>
          <cell r="AF61">
            <v>0</v>
          </cell>
          <cell r="AG61">
            <v>0</v>
          </cell>
          <cell r="AH61">
            <v>0</v>
          </cell>
          <cell r="AI61">
            <v>0</v>
          </cell>
          <cell r="AJ61" t="str">
            <v>TBD</v>
          </cell>
          <cell r="AK61">
            <v>0</v>
          </cell>
          <cell r="AL61">
            <v>0</v>
          </cell>
          <cell r="AM61">
            <v>0</v>
          </cell>
          <cell r="AN61">
            <v>0</v>
          </cell>
          <cell r="AO61">
            <v>0</v>
          </cell>
          <cell r="AP61">
            <v>0</v>
          </cell>
          <cell r="AQ61" t="str">
            <v>no</v>
          </cell>
          <cell r="AR61" t="str">
            <v>no</v>
          </cell>
          <cell r="AS61" t="str">
            <v>no</v>
          </cell>
          <cell r="AT61">
            <v>2000000</v>
          </cell>
          <cell r="AU61">
            <v>0</v>
          </cell>
          <cell r="AV61">
            <v>0</v>
          </cell>
          <cell r="AW61" t="str">
            <v>Choose a Dropdown</v>
          </cell>
          <cell r="AX61" t="str">
            <v>HOME-ARP Nonprofit Operating Cost and/or Capacity Building Assistance</v>
          </cell>
          <cell r="AY61">
            <v>0</v>
          </cell>
          <cell r="AZ61">
            <v>0</v>
          </cell>
          <cell r="BA61">
            <v>0</v>
          </cell>
          <cell r="BB61">
            <v>0</v>
          </cell>
          <cell r="BC61">
            <v>0</v>
          </cell>
          <cell r="BD61" t="str">
            <v>TBD</v>
          </cell>
          <cell r="BE61">
            <v>0</v>
          </cell>
          <cell r="BF61">
            <v>0</v>
          </cell>
          <cell r="BG61" t="str">
            <v>Darrell G. Jack</v>
          </cell>
          <cell r="BH61" t="str">
            <v>amd@stic.net</v>
          </cell>
          <cell r="BI61" t="str">
            <v>Apartment MarketData, LLC</v>
          </cell>
          <cell r="BJ61">
            <v>0</v>
          </cell>
          <cell r="BK61" t="str">
            <v>Choose a Dropdown</v>
          </cell>
          <cell r="BL61">
            <v>0</v>
          </cell>
          <cell r="BM61">
            <v>0</v>
          </cell>
          <cell r="BN61">
            <v>0</v>
          </cell>
          <cell r="BO61">
            <v>0</v>
          </cell>
          <cell r="BP61">
            <v>0</v>
          </cell>
          <cell r="BQ61">
            <v>0</v>
          </cell>
          <cell r="BR61">
            <v>0</v>
          </cell>
          <cell r="BS61" t="str">
            <v>Stephanie Baker</v>
          </cell>
          <cell r="BT61" t="str">
            <v>sbaker@accoladepm.com</v>
          </cell>
          <cell r="BU61" t="str">
            <v>Accolade Property Management</v>
          </cell>
          <cell r="BV61">
            <v>2144960600</v>
          </cell>
          <cell r="BX61" t="str">
            <v>No</v>
          </cell>
          <cell r="BY61" t="str">
            <v>No</v>
          </cell>
          <cell r="BZ61">
            <v>0</v>
          </cell>
          <cell r="CA61">
            <v>0</v>
          </cell>
          <cell r="CB61">
            <v>0</v>
          </cell>
          <cell r="CC61" t="str">
            <v>TBD</v>
          </cell>
          <cell r="CD61">
            <v>0</v>
          </cell>
          <cell r="CE61">
            <v>0</v>
          </cell>
          <cell r="CG61">
            <v>90</v>
          </cell>
          <cell r="CH61">
            <v>0</v>
          </cell>
          <cell r="CI61">
            <v>20</v>
          </cell>
          <cell r="CJ61">
            <v>0</v>
          </cell>
          <cell r="CK61">
            <v>26</v>
          </cell>
          <cell r="CL61">
            <v>28</v>
          </cell>
          <cell r="CM61">
            <v>0</v>
          </cell>
          <cell r="CN61">
            <v>16</v>
          </cell>
          <cell r="CO61">
            <v>0</v>
          </cell>
          <cell r="CP61">
            <v>0</v>
          </cell>
          <cell r="CQ61">
            <v>0</v>
          </cell>
          <cell r="CR61">
            <v>0</v>
          </cell>
          <cell r="CS61" t="str">
            <v>Jeanne-Marie Smith</v>
          </cell>
          <cell r="CT61" t="str">
            <v>jeanne-marie.smith@tidwellgroup.com</v>
          </cell>
          <cell r="CU61" t="str">
            <v>Tidwell Group</v>
          </cell>
          <cell r="CV61" t="str">
            <v>5501-A Balcones Drive #302</v>
          </cell>
          <cell r="CW61" t="str">
            <v>Austin</v>
          </cell>
          <cell r="CX61" t="str">
            <v>Megan Lasch</v>
          </cell>
          <cell r="CY61" t="str">
            <v>megan@o-sda.com</v>
          </cell>
          <cell r="CZ61" t="str">
            <v>830-330-0762</v>
          </cell>
          <cell r="DA61" t="str">
            <v>830-330-0762</v>
          </cell>
          <cell r="DB61" t="str">
            <v>TX</v>
          </cell>
          <cell r="DC61">
            <v>78731</v>
          </cell>
          <cell r="DD61" t="str">
            <v>Maren Grove, LLC</v>
          </cell>
          <cell r="DE61" t="str">
            <v>David Pallante</v>
          </cell>
          <cell r="DF61" t="str">
            <v>dpallante@sbcglobal.net</v>
          </cell>
          <cell r="DG61" t="str">
            <v>David L. Pallante and Associates, LLC</v>
          </cell>
          <cell r="DH61" t="str">
            <v>Paul Miller</v>
          </cell>
          <cell r="DI61" t="str">
            <v>miller@3bararch.com</v>
          </cell>
          <cell r="DJ61" t="str">
            <v>Three Bar Architecture</v>
          </cell>
          <cell r="DK61" t="str">
            <v>Robert Cheng</v>
          </cell>
          <cell r="DL61" t="str">
            <v>rcheng@shutts.com</v>
          </cell>
          <cell r="DM61" t="str">
            <v>Shutts &amp; Bowen, LLP</v>
          </cell>
          <cell r="DN61" t="str">
            <v>yes</v>
          </cell>
          <cell r="DO61">
            <v>0</v>
          </cell>
          <cell r="DQ61">
            <v>0</v>
          </cell>
          <cell r="DR61">
            <v>0</v>
          </cell>
          <cell r="DS61">
            <v>48439104400</v>
          </cell>
          <cell r="DT61" t="str">
            <v>No</v>
          </cell>
          <cell r="DU61">
            <v>11</v>
          </cell>
          <cell r="DV61" t="str">
            <v>yes</v>
          </cell>
          <cell r="DW61" t="str">
            <v>Pathfinders</v>
          </cell>
          <cell r="DX61" t="str">
            <v>Hands of Hope</v>
          </cell>
          <cell r="DY61" t="str">
            <v>United Community Centers</v>
          </cell>
          <cell r="DZ61" t="str">
            <v>Housing Channel</v>
          </cell>
          <cell r="EA61" t="str">
            <v>NA</v>
          </cell>
          <cell r="EB61">
            <v>0</v>
          </cell>
          <cell r="EC61" t="str">
            <v>Acquisition/Rehab</v>
          </cell>
          <cell r="ED61" t="str">
            <v>New Construction</v>
          </cell>
          <cell r="EE61" t="str">
            <v>1305 E 6th, Ste 12</v>
          </cell>
          <cell r="EF61" t="str">
            <v>Austin</v>
          </cell>
          <cell r="EG61" t="str">
            <v>Alyssa Carpenter</v>
          </cell>
          <cell r="EH61" t="str">
            <v>ajcarpen@gmail.com</v>
          </cell>
          <cell r="EI61" t="str">
            <v>ajcarpen@gmail.com</v>
          </cell>
          <cell r="EJ61" t="str">
            <v>Alyssa Carpenter</v>
          </cell>
          <cell r="EK61" t="str">
            <v>S. Anderson Consulting, LLC</v>
          </cell>
          <cell r="EL61">
            <v>5127891295</v>
          </cell>
          <cell r="EM61">
            <v>5127891295</v>
          </cell>
          <cell r="EN61" t="str">
            <v>TX</v>
          </cell>
          <cell r="EO61">
            <v>78702</v>
          </cell>
          <cell r="EP61">
            <v>274.85363231343769</v>
          </cell>
          <cell r="EQ61">
            <v>212.08746576688719</v>
          </cell>
          <cell r="ER61">
            <v>148.20808491122321</v>
          </cell>
          <cell r="ES61" t="str">
            <v>801 W Shaw St</v>
          </cell>
          <cell r="ET61" t="str">
            <v>Fort Worth</v>
          </cell>
          <cell r="EU61" t="str">
            <v>Tarrant</v>
          </cell>
          <cell r="EV61" t="str">
            <v>Maren Grove</v>
          </cell>
          <cell r="EW61">
            <v>76110</v>
          </cell>
          <cell r="EX61" t="str">
            <v>Megan Lasch</v>
          </cell>
          <cell r="EY61" t="str">
            <v>megan@o-sda.com</v>
          </cell>
          <cell r="EZ61" t="str">
            <v>O-SDA Industries, LLC</v>
          </cell>
          <cell r="FA61" t="str">
            <v>no</v>
          </cell>
          <cell r="FB61" t="str">
            <v>No</v>
          </cell>
          <cell r="FC61">
            <v>58</v>
          </cell>
          <cell r="FD61">
            <v>0</v>
          </cell>
          <cell r="FE61">
            <v>0</v>
          </cell>
          <cell r="FF61">
            <v>0</v>
          </cell>
          <cell r="FG61" t="str">
            <v>TBD</v>
          </cell>
          <cell r="FH61" t="str">
            <v>Yes</v>
          </cell>
          <cell r="FI61" t="str">
            <v>no</v>
          </cell>
          <cell r="FJ61">
            <v>123</v>
          </cell>
          <cell r="FK61">
            <v>1.3</v>
          </cell>
          <cell r="FL61">
            <v>68911</v>
          </cell>
          <cell r="FM61">
            <v>32.701253000000001</v>
          </cell>
          <cell r="FN61" t="str">
            <v>yes</v>
          </cell>
          <cell r="FO61">
            <v>-97.333133000000004</v>
          </cell>
          <cell r="FP61" t="str">
            <v>yes</v>
          </cell>
          <cell r="FQ61" t="str">
            <v>no</v>
          </cell>
          <cell r="FR61" t="str">
            <v>Yes</v>
          </cell>
          <cell r="FS61" t="str">
            <v>No</v>
          </cell>
          <cell r="FT61" t="str">
            <v>yes</v>
          </cell>
          <cell r="FU61">
            <v>0</v>
          </cell>
          <cell r="FV61">
            <v>0</v>
          </cell>
          <cell r="FW61">
            <v>0</v>
          </cell>
          <cell r="FX61" t="str">
            <v>x</v>
          </cell>
          <cell r="FY61">
            <v>0</v>
          </cell>
          <cell r="FZ61">
            <v>0</v>
          </cell>
          <cell r="GA61" t="str">
            <v>Maren Grove, LLC</v>
          </cell>
          <cell r="GB61" t="str">
            <v>O-SDA Maren, LLC</v>
          </cell>
          <cell r="GC61" t="str">
            <v>O-SDA Industries, LLC</v>
          </cell>
          <cell r="GD61" t="str">
            <v>NA</v>
          </cell>
          <cell r="GE61">
            <v>0</v>
          </cell>
          <cell r="GF61" t="str">
            <v>Limited Liability Company</v>
          </cell>
          <cell r="GG61" t="str">
            <v>Limited Liability Company</v>
          </cell>
          <cell r="GH61" t="str">
            <v>Limited Liability Company</v>
          </cell>
          <cell r="GI61">
            <v>0</v>
          </cell>
          <cell r="GJ61">
            <v>0</v>
          </cell>
          <cell r="GK61" t="str">
            <v>Mahesh Aiyer</v>
          </cell>
          <cell r="GL61" t="str">
            <v>mahesh.aiyer@citi.com</v>
          </cell>
          <cell r="GM61" t="str">
            <v>Citibank</v>
          </cell>
          <cell r="GN61">
            <v>18.8</v>
          </cell>
          <cell r="GO61" t="str">
            <v>3q</v>
          </cell>
          <cell r="GP61">
            <v>1</v>
          </cell>
          <cell r="GQ61">
            <v>3</v>
          </cell>
          <cell r="GR61">
            <v>0</v>
          </cell>
          <cell r="GS61">
            <v>0</v>
          </cell>
          <cell r="GT61" t="str">
            <v>Urban</v>
          </cell>
          <cell r="GU61">
            <v>0</v>
          </cell>
          <cell r="GV61">
            <v>6</v>
          </cell>
          <cell r="GW61">
            <v>9</v>
          </cell>
          <cell r="GX61">
            <v>2</v>
          </cell>
          <cell r="GY61">
            <v>2</v>
          </cell>
          <cell r="GZ61">
            <v>15</v>
          </cell>
          <cell r="HA61">
            <v>11</v>
          </cell>
          <cell r="HB61">
            <v>11</v>
          </cell>
          <cell r="HC61">
            <v>0</v>
          </cell>
          <cell r="HD61">
            <v>4</v>
          </cell>
          <cell r="HE61">
            <v>3</v>
          </cell>
          <cell r="HF61">
            <v>4</v>
          </cell>
          <cell r="HG61">
            <v>1</v>
          </cell>
          <cell r="HH61">
            <v>10</v>
          </cell>
          <cell r="HI61">
            <v>26</v>
          </cell>
          <cell r="HJ61">
            <v>12</v>
          </cell>
          <cell r="HK61">
            <v>6</v>
          </cell>
          <cell r="HL61">
            <v>3</v>
          </cell>
          <cell r="HM61">
            <v>4</v>
          </cell>
          <cell r="HN61">
            <v>5</v>
          </cell>
          <cell r="HO61">
            <v>1</v>
          </cell>
          <cell r="HP61">
            <v>1</v>
          </cell>
          <cell r="HQ61">
            <v>0</v>
          </cell>
          <cell r="HR61">
            <v>19</v>
          </cell>
          <cell r="HS61">
            <v>0</v>
          </cell>
          <cell r="HT61" t="str">
            <v>no</v>
          </cell>
          <cell r="HU61" t="str">
            <v>no</v>
          </cell>
          <cell r="HV61" t="str">
            <v>no</v>
          </cell>
          <cell r="HW61" t="str">
            <v>yes</v>
          </cell>
          <cell r="HX61" t="str">
            <v>yes</v>
          </cell>
          <cell r="HY61" t="str">
            <v>yes</v>
          </cell>
          <cell r="HZ61" t="str">
            <v>Housing Channel</v>
          </cell>
          <cell r="IA61">
            <v>0</v>
          </cell>
          <cell r="IB61">
            <v>0</v>
          </cell>
          <cell r="IC61" t="str">
            <v>Omar Chaudhry</v>
          </cell>
          <cell r="ID61" t="str">
            <v>aomar.chaudhry@huntcompanies.com</v>
          </cell>
          <cell r="IE61" t="str">
            <v>Hunt Capital Partners</v>
          </cell>
          <cell r="IF61" t="str">
            <v>General</v>
          </cell>
          <cell r="IG61" t="str">
            <v>x</v>
          </cell>
          <cell r="IH61">
            <v>48</v>
          </cell>
          <cell r="II61">
            <v>90</v>
          </cell>
          <cell r="IJ61">
            <v>76315</v>
          </cell>
          <cell r="IK61">
            <v>136</v>
          </cell>
          <cell r="IL61">
            <v>90</v>
          </cell>
          <cell r="IM61" t="str">
            <v>no</v>
          </cell>
          <cell r="IN61" t="str">
            <v>no</v>
          </cell>
          <cell r="IO61" t="str">
            <v>no</v>
          </cell>
          <cell r="IR61">
            <v>0</v>
          </cell>
          <cell r="IS61" t="str">
            <v>no</v>
          </cell>
        </row>
        <row r="62">
          <cell r="A62">
            <v>24150</v>
          </cell>
          <cell r="B62" t="str">
            <v>2024-02-29 14:27:47</v>
          </cell>
          <cell r="C62" t="str">
            <v>Q:/http-files/mf/2024-HTC/mf24150/Full Application_Ovetta Rosedale_24150.xlsx</v>
          </cell>
          <cell r="D62" t="str">
            <v>no</v>
          </cell>
          <cell r="E62" t="str">
            <v>yes</v>
          </cell>
          <cell r="F62" t="str">
            <v>yes</v>
          </cell>
          <cell r="G62" t="str">
            <v>no</v>
          </cell>
          <cell r="H62" t="str">
            <v>ajcarpen@gmail.com</v>
          </cell>
          <cell r="I62" t="str">
            <v>Alyssa Carpenter</v>
          </cell>
          <cell r="J62">
            <v>5127891295</v>
          </cell>
          <cell r="K62">
            <v>5127891295</v>
          </cell>
          <cell r="L62" t="str">
            <v>no</v>
          </cell>
          <cell r="M62" t="str">
            <v>no</v>
          </cell>
          <cell r="N62" t="str">
            <v>yes</v>
          </cell>
          <cell r="O62">
            <v>7</v>
          </cell>
          <cell r="P62">
            <v>14</v>
          </cell>
          <cell r="Q62">
            <v>33</v>
          </cell>
          <cell r="R62">
            <v>16</v>
          </cell>
          <cell r="S62">
            <v>0</v>
          </cell>
          <cell r="T62">
            <v>0</v>
          </cell>
          <cell r="U62">
            <v>0</v>
          </cell>
          <cell r="V62" t="str">
            <v>Lisa Stephens</v>
          </cell>
          <cell r="W62" t="str">
            <v>Ryan Taylor</v>
          </cell>
          <cell r="X62" t="str">
            <v>lisa@saigebrook.com</v>
          </cell>
          <cell r="Y62" t="str">
            <v>ryan.taylor@kimleyhorn.com</v>
          </cell>
          <cell r="Z62" t="str">
            <v>Saigebrook Development, LLC</v>
          </cell>
          <cell r="AA62" t="str">
            <v>Kimley Horn &amp; Associates, LLC</v>
          </cell>
          <cell r="AB62">
            <v>0</v>
          </cell>
          <cell r="AC62">
            <v>0</v>
          </cell>
          <cell r="AD62">
            <v>0</v>
          </cell>
          <cell r="AE62">
            <v>0</v>
          </cell>
          <cell r="AF62">
            <v>0</v>
          </cell>
          <cell r="AG62">
            <v>0</v>
          </cell>
          <cell r="AH62">
            <v>0</v>
          </cell>
          <cell r="AI62">
            <v>0</v>
          </cell>
          <cell r="AJ62" t="str">
            <v>TBD</v>
          </cell>
          <cell r="AK62">
            <v>0</v>
          </cell>
          <cell r="AL62">
            <v>0</v>
          </cell>
          <cell r="AM62">
            <v>0</v>
          </cell>
          <cell r="AN62">
            <v>0</v>
          </cell>
          <cell r="AO62">
            <v>0</v>
          </cell>
          <cell r="AP62">
            <v>0</v>
          </cell>
          <cell r="AQ62" t="str">
            <v>no</v>
          </cell>
          <cell r="AR62" t="str">
            <v>no</v>
          </cell>
          <cell r="AS62" t="str">
            <v>no</v>
          </cell>
          <cell r="AT62">
            <v>2000000</v>
          </cell>
          <cell r="AU62">
            <v>0</v>
          </cell>
          <cell r="AV62">
            <v>0</v>
          </cell>
          <cell r="AW62" t="str">
            <v>Choose a Dropdown</v>
          </cell>
          <cell r="AX62" t="str">
            <v>HOME-ARP Nonprofit Operating Cost and/or Capacity Building Assistance</v>
          </cell>
          <cell r="AY62">
            <v>0</v>
          </cell>
          <cell r="AZ62">
            <v>0</v>
          </cell>
          <cell r="BA62">
            <v>0</v>
          </cell>
          <cell r="BB62">
            <v>0</v>
          </cell>
          <cell r="BC62">
            <v>0</v>
          </cell>
          <cell r="BD62" t="str">
            <v>TBD</v>
          </cell>
          <cell r="BE62">
            <v>0</v>
          </cell>
          <cell r="BF62">
            <v>0</v>
          </cell>
          <cell r="BG62" t="str">
            <v>Darrell G. Jack</v>
          </cell>
          <cell r="BH62" t="str">
            <v>amd@stic.net</v>
          </cell>
          <cell r="BI62" t="str">
            <v>Apartment MarketData, LLC</v>
          </cell>
          <cell r="BJ62">
            <v>0</v>
          </cell>
          <cell r="BK62" t="str">
            <v>Choose a Dropdown</v>
          </cell>
          <cell r="BL62">
            <v>0</v>
          </cell>
          <cell r="BM62">
            <v>0</v>
          </cell>
          <cell r="BN62">
            <v>0</v>
          </cell>
          <cell r="BO62">
            <v>0</v>
          </cell>
          <cell r="BP62">
            <v>0</v>
          </cell>
          <cell r="BQ62">
            <v>0</v>
          </cell>
          <cell r="BR62">
            <v>0</v>
          </cell>
          <cell r="BS62" t="str">
            <v>Stephanie Baker</v>
          </cell>
          <cell r="BT62" t="str">
            <v>sbaker@accoladepm.com</v>
          </cell>
          <cell r="BU62" t="str">
            <v>Accolade Property Management</v>
          </cell>
          <cell r="BV62">
            <v>2144960600</v>
          </cell>
          <cell r="BX62" t="str">
            <v>No</v>
          </cell>
          <cell r="BY62" t="str">
            <v>No</v>
          </cell>
          <cell r="BZ62">
            <v>0</v>
          </cell>
          <cell r="CA62">
            <v>0</v>
          </cell>
          <cell r="CB62">
            <v>0</v>
          </cell>
          <cell r="CC62" t="str">
            <v>TBD</v>
          </cell>
          <cell r="CD62">
            <v>0</v>
          </cell>
          <cell r="CE62">
            <v>0</v>
          </cell>
          <cell r="CG62">
            <v>70</v>
          </cell>
          <cell r="CH62">
            <v>0</v>
          </cell>
          <cell r="CI62">
            <v>7</v>
          </cell>
          <cell r="CJ62">
            <v>0</v>
          </cell>
          <cell r="CK62">
            <v>28</v>
          </cell>
          <cell r="CL62">
            <v>32</v>
          </cell>
          <cell r="CM62">
            <v>0</v>
          </cell>
          <cell r="CN62">
            <v>3</v>
          </cell>
          <cell r="CO62">
            <v>0</v>
          </cell>
          <cell r="CP62">
            <v>0</v>
          </cell>
          <cell r="CQ62">
            <v>0</v>
          </cell>
          <cell r="CR62">
            <v>0</v>
          </cell>
          <cell r="CS62" t="str">
            <v>Ashley Northcutt</v>
          </cell>
          <cell r="CT62" t="str">
            <v>ashley.northcutt@tidwellgroup.com</v>
          </cell>
          <cell r="CU62" t="str">
            <v>Tidwell Group</v>
          </cell>
          <cell r="CV62" t="str">
            <v>5501-A Balcones Drive #302</v>
          </cell>
          <cell r="CW62" t="str">
            <v>Austin</v>
          </cell>
          <cell r="CX62" t="str">
            <v>Megan Lasch</v>
          </cell>
          <cell r="CY62" t="str">
            <v>megan@o-sda.com</v>
          </cell>
          <cell r="CZ62" t="str">
            <v>830-330-0762</v>
          </cell>
          <cell r="DA62" t="str">
            <v>830-330-0762</v>
          </cell>
          <cell r="DB62" t="str">
            <v>TX</v>
          </cell>
          <cell r="DC62">
            <v>78731</v>
          </cell>
          <cell r="DD62" t="str">
            <v>Ovetta Rosedale, LLC</v>
          </cell>
          <cell r="DE62">
            <v>0</v>
          </cell>
          <cell r="DF62">
            <v>0</v>
          </cell>
          <cell r="DH62" t="str">
            <v>Paul Miller</v>
          </cell>
          <cell r="DI62" t="str">
            <v>miller@3bararch.com</v>
          </cell>
          <cell r="DJ62" t="str">
            <v>Three Bar Architecture</v>
          </cell>
          <cell r="DK62" t="str">
            <v>Robert Cheng</v>
          </cell>
          <cell r="DL62" t="str">
            <v>rcheng@shutts.com</v>
          </cell>
          <cell r="DM62" t="str">
            <v>Shutts &amp; Bowen, LLP</v>
          </cell>
          <cell r="DN62" t="str">
            <v>yes</v>
          </cell>
          <cell r="DO62">
            <v>0</v>
          </cell>
          <cell r="DQ62">
            <v>0</v>
          </cell>
          <cell r="DR62">
            <v>0</v>
          </cell>
          <cell r="DS62">
            <v>48453000204</v>
          </cell>
          <cell r="DT62" t="str">
            <v>No</v>
          </cell>
          <cell r="DU62">
            <v>11</v>
          </cell>
          <cell r="DV62" t="str">
            <v>yes</v>
          </cell>
          <cell r="DW62" t="str">
            <v>Austin Revitalization Authority</v>
          </cell>
          <cell r="DX62" t="str">
            <v>Any Baby Can</v>
          </cell>
          <cell r="DY62" t="str">
            <v>Family Endeavors</v>
          </cell>
          <cell r="DZ62" t="str">
            <v>Skillpoint Alliance</v>
          </cell>
          <cell r="EA62" t="str">
            <v>SAFE</v>
          </cell>
          <cell r="EB62" t="str">
            <v>NA</v>
          </cell>
          <cell r="EC62" t="str">
            <v>New Construction</v>
          </cell>
          <cell r="ED62">
            <v>0</v>
          </cell>
          <cell r="EE62" t="str">
            <v>1305 E 6th, Ste 12</v>
          </cell>
          <cell r="EF62" t="str">
            <v>Austin</v>
          </cell>
          <cell r="EG62" t="str">
            <v>Alyssa Carpenter</v>
          </cell>
          <cell r="EH62" t="str">
            <v>ajcarpen@gmail.com</v>
          </cell>
          <cell r="EI62" t="str">
            <v>ajcarpen@gmail.com</v>
          </cell>
          <cell r="EJ62" t="str">
            <v>Alyssa Carpenter</v>
          </cell>
          <cell r="EK62" t="str">
            <v>S. Anderson Consulting, LLC</v>
          </cell>
          <cell r="EL62">
            <v>5127891295</v>
          </cell>
          <cell r="EM62">
            <v>5127891295</v>
          </cell>
          <cell r="EN62" t="str">
            <v>TX</v>
          </cell>
          <cell r="EO62">
            <v>78702</v>
          </cell>
          <cell r="EP62">
            <v>198.7718918749128</v>
          </cell>
          <cell r="EQ62">
            <v>198.7718918749128</v>
          </cell>
          <cell r="ER62">
            <v>202.87484294290101</v>
          </cell>
          <cell r="ES62" t="str">
            <v>4202-4210 Medical Pkwy</v>
          </cell>
          <cell r="ET62" t="str">
            <v>Austin</v>
          </cell>
          <cell r="EU62" t="str">
            <v>Travis</v>
          </cell>
          <cell r="EV62" t="str">
            <v>Ovetta Rosedale</v>
          </cell>
          <cell r="EW62">
            <v>78756</v>
          </cell>
          <cell r="EX62" t="str">
            <v>Megan Lasch</v>
          </cell>
          <cell r="EY62" t="str">
            <v>megan@o-sda.com</v>
          </cell>
          <cell r="EZ62" t="str">
            <v>O-SDA Industries, LLC</v>
          </cell>
          <cell r="FA62" t="str">
            <v>no</v>
          </cell>
          <cell r="FB62" t="str">
            <v>No</v>
          </cell>
          <cell r="FC62">
            <v>53</v>
          </cell>
          <cell r="FD62">
            <v>0</v>
          </cell>
          <cell r="FE62">
            <v>0</v>
          </cell>
          <cell r="FF62">
            <v>0</v>
          </cell>
          <cell r="FG62" t="str">
            <v>TBD</v>
          </cell>
          <cell r="FH62" t="str">
            <v>Yes</v>
          </cell>
          <cell r="FI62" t="str">
            <v>no</v>
          </cell>
          <cell r="FJ62">
            <v>65</v>
          </cell>
          <cell r="FK62">
            <v>1.3</v>
          </cell>
          <cell r="FL62">
            <v>93219</v>
          </cell>
          <cell r="FM62">
            <v>30.311713000000001</v>
          </cell>
          <cell r="FN62" t="str">
            <v>yes</v>
          </cell>
          <cell r="FO62">
            <v>-97.742808999999994</v>
          </cell>
          <cell r="FP62" t="str">
            <v>yes</v>
          </cell>
          <cell r="FQ62" t="str">
            <v>no</v>
          </cell>
          <cell r="FR62" t="str">
            <v>No</v>
          </cell>
          <cell r="FS62" t="str">
            <v>No</v>
          </cell>
          <cell r="FT62" t="str">
            <v>yes</v>
          </cell>
          <cell r="FU62">
            <v>0</v>
          </cell>
          <cell r="FV62">
            <v>0</v>
          </cell>
          <cell r="FW62">
            <v>0</v>
          </cell>
          <cell r="FX62" t="str">
            <v>x</v>
          </cell>
          <cell r="FY62">
            <v>0</v>
          </cell>
          <cell r="FZ62">
            <v>0</v>
          </cell>
          <cell r="GA62" t="str">
            <v>Ovetta Rosedale, LLC</v>
          </cell>
          <cell r="GB62" t="str">
            <v>O-SDA Ovetta, LLC</v>
          </cell>
          <cell r="GC62" t="str">
            <v>O-SDA Industries, LLC</v>
          </cell>
          <cell r="GD62" t="str">
            <v>NA</v>
          </cell>
          <cell r="GE62">
            <v>0</v>
          </cell>
          <cell r="GF62" t="str">
            <v>Limited Liability Company</v>
          </cell>
          <cell r="GG62" t="str">
            <v>Limited Liability Company</v>
          </cell>
          <cell r="GH62" t="str">
            <v>Limited Liability Company</v>
          </cell>
          <cell r="GI62">
            <v>0</v>
          </cell>
          <cell r="GJ62">
            <v>0</v>
          </cell>
          <cell r="GK62" t="str">
            <v>Stephen Rose</v>
          </cell>
          <cell r="GL62" t="str">
            <v>stephen.rose@stellar.bank</v>
          </cell>
          <cell r="GM62" t="str">
            <v>Stellar Bank</v>
          </cell>
          <cell r="GN62">
            <v>18.3</v>
          </cell>
          <cell r="GO62" t="str">
            <v>2q</v>
          </cell>
          <cell r="GP62">
            <v>1</v>
          </cell>
          <cell r="GQ62">
            <v>7</v>
          </cell>
          <cell r="GR62">
            <v>0</v>
          </cell>
          <cell r="GS62">
            <v>0</v>
          </cell>
          <cell r="GT62" t="str">
            <v>Urban</v>
          </cell>
          <cell r="GU62">
            <v>0</v>
          </cell>
          <cell r="GV62">
            <v>6</v>
          </cell>
          <cell r="GW62">
            <v>9</v>
          </cell>
          <cell r="GX62">
            <v>2</v>
          </cell>
          <cell r="GY62">
            <v>0</v>
          </cell>
          <cell r="GZ62">
            <v>15</v>
          </cell>
          <cell r="HA62">
            <v>11</v>
          </cell>
          <cell r="HB62">
            <v>11</v>
          </cell>
          <cell r="HC62">
            <v>7</v>
          </cell>
          <cell r="HD62">
            <v>5</v>
          </cell>
          <cell r="HE62">
            <v>3</v>
          </cell>
          <cell r="HF62">
            <v>4</v>
          </cell>
          <cell r="HG62">
            <v>1</v>
          </cell>
          <cell r="HH62">
            <v>10</v>
          </cell>
          <cell r="HI62">
            <v>26</v>
          </cell>
          <cell r="HJ62">
            <v>12</v>
          </cell>
          <cell r="HK62">
            <v>6</v>
          </cell>
          <cell r="HL62">
            <v>3</v>
          </cell>
          <cell r="HM62">
            <v>4</v>
          </cell>
          <cell r="HN62">
            <v>0</v>
          </cell>
          <cell r="HO62">
            <v>1</v>
          </cell>
          <cell r="HP62">
            <v>1</v>
          </cell>
          <cell r="HQ62">
            <v>0</v>
          </cell>
          <cell r="HR62">
            <v>17</v>
          </cell>
          <cell r="HS62">
            <v>0</v>
          </cell>
          <cell r="HT62" t="str">
            <v>no</v>
          </cell>
          <cell r="HU62" t="str">
            <v>no</v>
          </cell>
          <cell r="HV62" t="str">
            <v>no</v>
          </cell>
          <cell r="HW62" t="str">
            <v>yes</v>
          </cell>
          <cell r="HX62" t="str">
            <v>yes</v>
          </cell>
          <cell r="HY62" t="str">
            <v>yes</v>
          </cell>
          <cell r="HZ62" t="str">
            <v>Skillpoint Alliance</v>
          </cell>
          <cell r="IA62" t="str">
            <v>x</v>
          </cell>
          <cell r="IB62">
            <v>0</v>
          </cell>
          <cell r="IC62" t="str">
            <v>Josh Lappen</v>
          </cell>
          <cell r="ID62" t="str">
            <v>josh.lappen@hudsonhousing.com</v>
          </cell>
          <cell r="IE62" t="str">
            <v>Hudson Capital</v>
          </cell>
          <cell r="IF62" t="str">
            <v>General</v>
          </cell>
          <cell r="IG62" t="str">
            <v>x</v>
          </cell>
          <cell r="IH62">
            <v>56</v>
          </cell>
          <cell r="II62">
            <v>70</v>
          </cell>
          <cell r="IJ62">
            <v>57304</v>
          </cell>
          <cell r="IK62">
            <v>137</v>
          </cell>
          <cell r="IL62">
            <v>70</v>
          </cell>
          <cell r="IM62" t="str">
            <v>no</v>
          </cell>
          <cell r="IN62" t="str">
            <v>no</v>
          </cell>
          <cell r="IO62" t="str">
            <v>no</v>
          </cell>
          <cell r="IR62">
            <v>0</v>
          </cell>
          <cell r="IS62" t="str">
            <v>no</v>
          </cell>
        </row>
        <row r="63">
          <cell r="A63">
            <v>24152</v>
          </cell>
          <cell r="B63" t="str">
            <v>2024-03-01 12:40:20</v>
          </cell>
          <cell r="C63" t="str">
            <v>Q:/http-files/mf/2024-HTC/mf24152/24152_1500 Rio.xlsx</v>
          </cell>
          <cell r="D63" t="str">
            <v>no</v>
          </cell>
          <cell r="E63" t="str">
            <v>no</v>
          </cell>
          <cell r="F63" t="str">
            <v>yes</v>
          </cell>
          <cell r="G63" t="str">
            <v>no</v>
          </cell>
          <cell r="H63" t="str">
            <v>andrews@dmacompanies.com</v>
          </cell>
          <cell r="I63" t="str">
            <v>Andrew Sinnott</v>
          </cell>
          <cell r="J63" t="str">
            <v>631-241-3306</v>
          </cell>
          <cell r="K63" t="str">
            <v>(512) 328-3232</v>
          </cell>
          <cell r="L63" t="str">
            <v>no</v>
          </cell>
          <cell r="M63" t="str">
            <v>yes</v>
          </cell>
          <cell r="N63" t="str">
            <v>yes</v>
          </cell>
          <cell r="O63">
            <v>0</v>
          </cell>
          <cell r="P63">
            <v>68</v>
          </cell>
          <cell r="Q63">
            <v>15</v>
          </cell>
          <cell r="R63">
            <v>0</v>
          </cell>
          <cell r="S63">
            <v>0</v>
          </cell>
          <cell r="T63">
            <v>0</v>
          </cell>
          <cell r="U63">
            <v>0</v>
          </cell>
          <cell r="V63" t="str">
            <v>N/</v>
          </cell>
          <cell r="W63" t="str">
            <v>J Segura, PE</v>
          </cell>
          <cell r="Y63" t="str">
            <v>jsegura@dunaway.com</v>
          </cell>
          <cell r="AA63" t="str">
            <v>Dunaway</v>
          </cell>
          <cell r="AB63">
            <v>0</v>
          </cell>
          <cell r="AC63" t="str">
            <v>X</v>
          </cell>
          <cell r="AD63">
            <v>0</v>
          </cell>
          <cell r="AE63">
            <v>0</v>
          </cell>
          <cell r="AF63">
            <v>0</v>
          </cell>
          <cell r="AG63">
            <v>0</v>
          </cell>
          <cell r="AH63" t="str">
            <v>TBD</v>
          </cell>
          <cell r="AJ63" t="str">
            <v>TBD</v>
          </cell>
          <cell r="AK63">
            <v>0</v>
          </cell>
          <cell r="AL63">
            <v>0</v>
          </cell>
          <cell r="AM63">
            <v>0</v>
          </cell>
          <cell r="AN63">
            <v>0</v>
          </cell>
          <cell r="AO63">
            <v>0</v>
          </cell>
          <cell r="AP63">
            <v>0</v>
          </cell>
          <cell r="AQ63" t="str">
            <v>no</v>
          </cell>
          <cell r="AR63" t="str">
            <v>no</v>
          </cell>
          <cell r="AS63" t="str">
            <v>no</v>
          </cell>
          <cell r="AT63">
            <v>2000000</v>
          </cell>
          <cell r="AU63">
            <v>0</v>
          </cell>
          <cell r="AV63">
            <v>0</v>
          </cell>
          <cell r="AW63" t="str">
            <v>Choose a Dropdown</v>
          </cell>
          <cell r="AX63" t="str">
            <v>HOME-ARP Nonprofit Operating Cost and/or Capacity Building Assistance</v>
          </cell>
          <cell r="AY63">
            <v>0</v>
          </cell>
          <cell r="AZ63">
            <v>0</v>
          </cell>
          <cell r="BA63">
            <v>0</v>
          </cell>
          <cell r="BE63">
            <v>0</v>
          </cell>
          <cell r="BF63">
            <v>0</v>
          </cell>
          <cell r="BG63" t="str">
            <v>Kenneth Araiza</v>
          </cell>
          <cell r="BH63" t="str">
            <v>kenaraiza@gmail.com</v>
          </cell>
          <cell r="BI63" t="str">
            <v>Araiza Appraisal &amp; Consulting</v>
          </cell>
          <cell r="BJ63">
            <v>0</v>
          </cell>
          <cell r="BK63" t="str">
            <v>Choose a Dropdown</v>
          </cell>
          <cell r="BL63">
            <v>0</v>
          </cell>
          <cell r="BM63">
            <v>0</v>
          </cell>
          <cell r="BN63">
            <v>0</v>
          </cell>
          <cell r="BO63">
            <v>0</v>
          </cell>
          <cell r="BP63">
            <v>0</v>
          </cell>
          <cell r="BQ63">
            <v>0</v>
          </cell>
          <cell r="BR63">
            <v>0</v>
          </cell>
          <cell r="BS63" t="str">
            <v>JoEllen Smith</v>
          </cell>
          <cell r="BT63" t="str">
            <v>joellens@dmacompanies.com</v>
          </cell>
          <cell r="BU63" t="str">
            <v>DMA Properties, LLC</v>
          </cell>
          <cell r="BV63" t="str">
            <v>512-328-3232</v>
          </cell>
          <cell r="BW63" t="str">
            <v>If applicable</v>
          </cell>
          <cell r="BX63" t="str">
            <v>Yes</v>
          </cell>
          <cell r="BY63" t="str">
            <v>No</v>
          </cell>
          <cell r="BZ63">
            <v>0</v>
          </cell>
          <cell r="CA63">
            <v>0</v>
          </cell>
          <cell r="CB63">
            <v>0</v>
          </cell>
          <cell r="CC63" t="str">
            <v>TBD</v>
          </cell>
          <cell r="CD63">
            <v>0</v>
          </cell>
          <cell r="CE63">
            <v>0</v>
          </cell>
          <cell r="CF63" t="str">
            <v>TBD</v>
          </cell>
          <cell r="CG63">
            <v>72</v>
          </cell>
          <cell r="CH63">
            <v>0</v>
          </cell>
          <cell r="CI63">
            <v>8</v>
          </cell>
          <cell r="CJ63">
            <v>0</v>
          </cell>
          <cell r="CK63">
            <v>29</v>
          </cell>
          <cell r="CL63">
            <v>35</v>
          </cell>
          <cell r="CM63">
            <v>0</v>
          </cell>
          <cell r="CN63">
            <v>0</v>
          </cell>
          <cell r="CO63">
            <v>0</v>
          </cell>
          <cell r="CP63">
            <v>11</v>
          </cell>
          <cell r="CQ63">
            <v>11</v>
          </cell>
          <cell r="CR63">
            <v>0</v>
          </cell>
          <cell r="CS63" t="str">
            <v>Susan Wilson</v>
          </cell>
          <cell r="CT63" t="str">
            <v>susan.wilson@novoco.comq</v>
          </cell>
          <cell r="CU63" t="str">
            <v>Novogradac &amp; Company, LLP</v>
          </cell>
          <cell r="CV63" t="str">
            <v>4101 Parkstone Heights Drive, Suite 310</v>
          </cell>
          <cell r="CW63" t="str">
            <v>Austin</v>
          </cell>
          <cell r="CX63" t="str">
            <v>Janine Sisak</v>
          </cell>
          <cell r="CY63" t="str">
            <v>janines@dmacompanies.com</v>
          </cell>
          <cell r="CZ63" t="str">
            <v>512-934-2712</v>
          </cell>
          <cell r="DA63" t="str">
            <v>(512) 328-3232</v>
          </cell>
          <cell r="DB63" t="str">
            <v>TX</v>
          </cell>
          <cell r="DC63">
            <v>78746</v>
          </cell>
          <cell r="DD63" t="str">
            <v>Austin St. Martin DMA Housing, LLC</v>
          </cell>
          <cell r="DE63">
            <v>0</v>
          </cell>
          <cell r="DF63">
            <v>0</v>
          </cell>
          <cell r="DG63">
            <v>0</v>
          </cell>
          <cell r="DH63" t="str">
            <v>Phillip Crisara</v>
          </cell>
          <cell r="DI63" t="str">
            <v>pcrisara@nelsenpartners.coom</v>
          </cell>
          <cell r="DJ63" t="str">
            <v>Nelsen Partners</v>
          </cell>
          <cell r="DK63" t="str">
            <v>Scott Marks</v>
          </cell>
          <cell r="DL63" t="str">
            <v>smarks@coatsrose.com</v>
          </cell>
          <cell r="DM63" t="str">
            <v>Duane Morris LLP</v>
          </cell>
          <cell r="DN63" t="str">
            <v>no</v>
          </cell>
          <cell r="DO63">
            <v>0</v>
          </cell>
          <cell r="DQ63">
            <v>0</v>
          </cell>
          <cell r="DR63">
            <v>0</v>
          </cell>
          <cell r="DS63">
            <v>48453000700</v>
          </cell>
          <cell r="DT63" t="str">
            <v>no</v>
          </cell>
          <cell r="DU63">
            <v>11</v>
          </cell>
          <cell r="DV63" t="str">
            <v>yes</v>
          </cell>
          <cell r="DW63" t="str">
            <v>Austin Habitat for Humanity</v>
          </cell>
          <cell r="DX63" t="str">
            <v>SAFE</v>
          </cell>
          <cell r="DY63">
            <v>0</v>
          </cell>
          <cell r="DZ63">
            <v>0</v>
          </cell>
          <cell r="EA63">
            <v>0</v>
          </cell>
          <cell r="EB63">
            <v>0</v>
          </cell>
          <cell r="EC63" t="str">
            <v>New Construction</v>
          </cell>
          <cell r="ED63">
            <v>0</v>
          </cell>
          <cell r="EE63">
            <v>0</v>
          </cell>
          <cell r="EF63">
            <v>0</v>
          </cell>
          <cell r="EG63">
            <v>0</v>
          </cell>
          <cell r="EH63">
            <v>0</v>
          </cell>
          <cell r="EI63">
            <v>0</v>
          </cell>
          <cell r="EJ63" t="str">
            <v>N/A</v>
          </cell>
          <cell r="EL63">
            <v>0</v>
          </cell>
          <cell r="EM63">
            <v>0</v>
          </cell>
          <cell r="EN63">
            <v>0</v>
          </cell>
          <cell r="EO63">
            <v>0</v>
          </cell>
          <cell r="EP63">
            <v>216.3014305290952</v>
          </cell>
          <cell r="EQ63">
            <v>216.3014305290952</v>
          </cell>
          <cell r="ER63">
            <v>216.38226545004849</v>
          </cell>
          <cell r="ES63" t="str">
            <v>1500 Rio Grande Street</v>
          </cell>
          <cell r="ET63" t="str">
            <v>Austin</v>
          </cell>
          <cell r="EU63" t="str">
            <v>Travis</v>
          </cell>
          <cell r="EV63" t="str">
            <v>1500 Rio (formerly St. Martin's Senior Housing)</v>
          </cell>
          <cell r="EW63">
            <v>78701</v>
          </cell>
          <cell r="EX63" t="str">
            <v>Diana McIver</v>
          </cell>
          <cell r="EY63" t="str">
            <v>dianam@dmacompanies.com</v>
          </cell>
          <cell r="EZ63" t="str">
            <v>DMA Community Ventures, LLC</v>
          </cell>
          <cell r="FA63" t="str">
            <v>no</v>
          </cell>
          <cell r="FB63" t="str">
            <v>no</v>
          </cell>
          <cell r="FC63">
            <v>53</v>
          </cell>
          <cell r="FD63">
            <v>0</v>
          </cell>
          <cell r="FE63" t="str">
            <v>TBD</v>
          </cell>
          <cell r="FG63" t="str">
            <v>TBD</v>
          </cell>
          <cell r="FH63" t="str">
            <v>Yes</v>
          </cell>
          <cell r="FI63" t="str">
            <v>no</v>
          </cell>
          <cell r="FJ63">
            <v>42</v>
          </cell>
          <cell r="FK63">
            <v>1.3</v>
          </cell>
          <cell r="FL63">
            <v>65417</v>
          </cell>
          <cell r="FM63">
            <v>30.27929</v>
          </cell>
          <cell r="FN63" t="str">
            <v>yes</v>
          </cell>
          <cell r="FO63">
            <v>-97.746488999999997</v>
          </cell>
          <cell r="FP63" t="str">
            <v>yes</v>
          </cell>
          <cell r="FQ63" t="str">
            <v>no</v>
          </cell>
          <cell r="FR63" t="str">
            <v>no</v>
          </cell>
          <cell r="FS63" t="str">
            <v>no</v>
          </cell>
          <cell r="FT63" t="str">
            <v>yes</v>
          </cell>
          <cell r="FU63">
            <v>0</v>
          </cell>
          <cell r="FV63">
            <v>0</v>
          </cell>
          <cell r="FW63">
            <v>0</v>
          </cell>
          <cell r="FX63">
            <v>0</v>
          </cell>
          <cell r="FY63">
            <v>0</v>
          </cell>
          <cell r="FZ63">
            <v>0</v>
          </cell>
          <cell r="GA63" t="str">
            <v>Austin St. Martin DMA Housing, LLC</v>
          </cell>
          <cell r="GB63" t="str">
            <v>DMA 1500 Rio, LLC</v>
          </cell>
          <cell r="GC63" t="str">
            <v>DMA Community Ventures, LLC</v>
          </cell>
          <cell r="GD63" t="str">
            <v>JSA Community Ventures, LLC</v>
          </cell>
          <cell r="GE63" t="str">
            <v>JSA Community Ventures II, LLC</v>
          </cell>
          <cell r="GF63" t="str">
            <v>Limited Liability Company</v>
          </cell>
          <cell r="GG63" t="str">
            <v>Limited Liability Company</v>
          </cell>
          <cell r="GH63" t="str">
            <v>Limited Liability Company</v>
          </cell>
          <cell r="GI63" t="str">
            <v>Limited Liability Company</v>
          </cell>
          <cell r="GJ63" t="str">
            <v>Limited Liability Company</v>
          </cell>
          <cell r="GK63">
            <v>0</v>
          </cell>
          <cell r="GL63">
            <v>0</v>
          </cell>
          <cell r="GN63">
            <v>34</v>
          </cell>
          <cell r="GO63" t="str">
            <v>3q</v>
          </cell>
          <cell r="GP63">
            <v>1</v>
          </cell>
          <cell r="GQ63">
            <v>7</v>
          </cell>
          <cell r="GR63">
            <v>0</v>
          </cell>
          <cell r="GS63">
            <v>0</v>
          </cell>
          <cell r="GT63" t="str">
            <v>Urban</v>
          </cell>
          <cell r="GU63">
            <v>0</v>
          </cell>
          <cell r="GV63">
            <v>6</v>
          </cell>
          <cell r="GW63">
            <v>9</v>
          </cell>
          <cell r="GX63">
            <v>2</v>
          </cell>
          <cell r="GY63">
            <v>0</v>
          </cell>
          <cell r="GZ63">
            <v>15</v>
          </cell>
          <cell r="HA63">
            <v>11</v>
          </cell>
          <cell r="HB63">
            <v>11</v>
          </cell>
          <cell r="HC63">
            <v>0</v>
          </cell>
          <cell r="HD63">
            <v>5</v>
          </cell>
          <cell r="HE63">
            <v>3</v>
          </cell>
          <cell r="HF63">
            <v>4</v>
          </cell>
          <cell r="HG63">
            <v>1</v>
          </cell>
          <cell r="HH63">
            <v>10</v>
          </cell>
          <cell r="HI63">
            <v>26</v>
          </cell>
          <cell r="HJ63">
            <v>12</v>
          </cell>
          <cell r="HK63">
            <v>6</v>
          </cell>
          <cell r="HL63">
            <v>3</v>
          </cell>
          <cell r="HM63">
            <v>4</v>
          </cell>
          <cell r="HN63">
            <v>0</v>
          </cell>
          <cell r="HO63">
            <v>1</v>
          </cell>
          <cell r="HP63">
            <v>1</v>
          </cell>
          <cell r="HQ63">
            <v>0</v>
          </cell>
          <cell r="HR63">
            <v>17</v>
          </cell>
          <cell r="HS63">
            <v>0</v>
          </cell>
          <cell r="HT63" t="str">
            <v>no</v>
          </cell>
          <cell r="HU63" t="str">
            <v>no</v>
          </cell>
          <cell r="HV63" t="str">
            <v>no</v>
          </cell>
          <cell r="HW63" t="str">
            <v>yes</v>
          </cell>
          <cell r="HX63" t="str">
            <v>yes</v>
          </cell>
          <cell r="HY63" t="str">
            <v>no</v>
          </cell>
          <cell r="HZ63">
            <v>0</v>
          </cell>
          <cell r="IA63">
            <v>0</v>
          </cell>
          <cell r="IB63">
            <v>0</v>
          </cell>
          <cell r="IC63" t="str">
            <v>Dan Kierce</v>
          </cell>
          <cell r="ID63" t="str">
            <v>daniel.kierce@rbc.com</v>
          </cell>
          <cell r="IE63" t="str">
            <v>RBC Community Investments</v>
          </cell>
          <cell r="IF63" t="str">
            <v>Elderly</v>
          </cell>
          <cell r="IG63">
            <v>0</v>
          </cell>
          <cell r="IH63">
            <v>49</v>
          </cell>
          <cell r="II63">
            <v>72</v>
          </cell>
          <cell r="IJ63">
            <v>59838</v>
          </cell>
          <cell r="IK63">
            <v>130</v>
          </cell>
          <cell r="IL63">
            <v>83</v>
          </cell>
          <cell r="IM63" t="str">
            <v>no</v>
          </cell>
          <cell r="IN63" t="str">
            <v>no</v>
          </cell>
          <cell r="IO63" t="str">
            <v>no</v>
          </cell>
          <cell r="IP63">
            <v>0</v>
          </cell>
          <cell r="IQ63">
            <v>0</v>
          </cell>
          <cell r="IR63">
            <v>0</v>
          </cell>
          <cell r="IS63" t="str">
            <v>no</v>
          </cell>
        </row>
        <row r="64">
          <cell r="A64">
            <v>24157</v>
          </cell>
          <cell r="B64" t="str">
            <v>2024-02-29 15:56:49</v>
          </cell>
          <cell r="C64" t="str">
            <v>Q:/http-files/mf/2024-HTC/mf24157/Full Application_Chai Manor II_24157.xlsx</v>
          </cell>
          <cell r="D64" t="str">
            <v>no</v>
          </cell>
          <cell r="E64" t="str">
            <v>yes</v>
          </cell>
          <cell r="F64" t="str">
            <v>yes</v>
          </cell>
          <cell r="G64" t="str">
            <v>no</v>
          </cell>
          <cell r="H64" t="str">
            <v>ajcarpen@gmail.com</v>
          </cell>
          <cell r="I64" t="str">
            <v>Alyssa Carpenter</v>
          </cell>
          <cell r="J64">
            <v>5127891295</v>
          </cell>
          <cell r="K64">
            <v>5127891295</v>
          </cell>
          <cell r="L64" t="str">
            <v>yes</v>
          </cell>
          <cell r="M64" t="str">
            <v>yes</v>
          </cell>
          <cell r="N64" t="str">
            <v>yes</v>
          </cell>
          <cell r="O64">
            <v>0</v>
          </cell>
          <cell r="P64">
            <v>40</v>
          </cell>
          <cell r="Q64">
            <v>0</v>
          </cell>
          <cell r="R64">
            <v>0</v>
          </cell>
          <cell r="S64">
            <v>0</v>
          </cell>
          <cell r="T64">
            <v>0</v>
          </cell>
          <cell r="U64">
            <v>0</v>
          </cell>
          <cell r="V64" t="str">
            <v>Gerald Cichon</v>
          </cell>
          <cell r="W64" t="str">
            <v>George Halloul</v>
          </cell>
          <cell r="X64" t="str">
            <v>gcichon@ephome.org</v>
          </cell>
          <cell r="Y64" t="str">
            <v>ghalloul@sli-engineering.com</v>
          </cell>
          <cell r="Z64" t="str">
            <v>Affordable Housing Enterprises, Inc.</v>
          </cell>
          <cell r="AA64" t="str">
            <v>SLI Engineering, Inc.</v>
          </cell>
          <cell r="AB64">
            <v>0</v>
          </cell>
          <cell r="AC64">
            <v>0</v>
          </cell>
          <cell r="AD64">
            <v>0</v>
          </cell>
          <cell r="AE64">
            <v>0</v>
          </cell>
          <cell r="AF64">
            <v>0</v>
          </cell>
          <cell r="AG64">
            <v>0</v>
          </cell>
          <cell r="AH64" t="str">
            <v>Gerald Cichon</v>
          </cell>
          <cell r="AI64" t="str">
            <v>gcichon@ephome.org</v>
          </cell>
          <cell r="AJ64" t="str">
            <v>Affordable Housing Enterprises, Inc.</v>
          </cell>
          <cell r="AK64">
            <v>0</v>
          </cell>
          <cell r="AL64">
            <v>0</v>
          </cell>
          <cell r="AM64">
            <v>0</v>
          </cell>
          <cell r="AN64">
            <v>0</v>
          </cell>
          <cell r="AO64">
            <v>0</v>
          </cell>
          <cell r="AP64">
            <v>0</v>
          </cell>
          <cell r="AQ64" t="str">
            <v>yes</v>
          </cell>
          <cell r="AR64" t="str">
            <v>no</v>
          </cell>
          <cell r="AS64" t="str">
            <v>no</v>
          </cell>
          <cell r="AT64">
            <v>1400000</v>
          </cell>
          <cell r="AU64">
            <v>0</v>
          </cell>
          <cell r="AV64">
            <v>0</v>
          </cell>
          <cell r="AW64" t="str">
            <v>Choose a Dropdown</v>
          </cell>
          <cell r="AX64" t="str">
            <v>HOME-ARP Nonprofit Operating Cost and/or Capacity Building Assistance</v>
          </cell>
          <cell r="AY64">
            <v>0</v>
          </cell>
          <cell r="AZ64">
            <v>0</v>
          </cell>
          <cell r="BA64">
            <v>0</v>
          </cell>
          <cell r="BB64" t="str">
            <v>Gerald Cichon</v>
          </cell>
          <cell r="BC64" t="str">
            <v>gcichon@ephome.org</v>
          </cell>
          <cell r="BD64" t="str">
            <v>Affordable Housing Enterprises, Inc.</v>
          </cell>
          <cell r="BE64">
            <v>0</v>
          </cell>
          <cell r="BF64">
            <v>0</v>
          </cell>
          <cell r="BG64" t="str">
            <v>Rebecca Arthur</v>
          </cell>
          <cell r="BH64" t="str">
            <v>rebecca.arthur@novoco.com</v>
          </cell>
          <cell r="BI64" t="str">
            <v>Novogradac</v>
          </cell>
          <cell r="BJ64">
            <v>0</v>
          </cell>
          <cell r="BK64" t="str">
            <v>Choose a Dropdown</v>
          </cell>
          <cell r="BL64">
            <v>0</v>
          </cell>
          <cell r="BM64">
            <v>0</v>
          </cell>
          <cell r="BN64">
            <v>0</v>
          </cell>
          <cell r="BO64">
            <v>0</v>
          </cell>
          <cell r="BP64">
            <v>0</v>
          </cell>
          <cell r="BQ64">
            <v>0</v>
          </cell>
          <cell r="BR64">
            <v>0</v>
          </cell>
          <cell r="BS64" t="str">
            <v>Satish Bhaskar</v>
          </cell>
          <cell r="BT64" t="str">
            <v>sbhaskar@ephome.org</v>
          </cell>
          <cell r="BU64" t="str">
            <v>EP Home</v>
          </cell>
          <cell r="BV64">
            <v>9158493730</v>
          </cell>
          <cell r="BX64" t="str">
            <v>No</v>
          </cell>
          <cell r="BY64" t="str">
            <v>No</v>
          </cell>
          <cell r="BZ64">
            <v>0</v>
          </cell>
          <cell r="CA64" t="str">
            <v>Satish Bhaskar</v>
          </cell>
          <cell r="CB64" t="str">
            <v>sbhaskar@ephome.org</v>
          </cell>
          <cell r="CC64" t="str">
            <v>EP Home</v>
          </cell>
          <cell r="CD64" t="str">
            <v>Satish Bhaskar</v>
          </cell>
          <cell r="CE64" t="str">
            <v>sbhaskar@ephome.org</v>
          </cell>
          <cell r="CF64" t="str">
            <v>EP Home</v>
          </cell>
          <cell r="CG64">
            <v>40</v>
          </cell>
          <cell r="CH64">
            <v>0</v>
          </cell>
          <cell r="CI64">
            <v>4</v>
          </cell>
          <cell r="CJ64">
            <v>0</v>
          </cell>
          <cell r="CK64">
            <v>0</v>
          </cell>
          <cell r="CL64">
            <v>36</v>
          </cell>
          <cell r="CM64">
            <v>0</v>
          </cell>
          <cell r="CN64">
            <v>0</v>
          </cell>
          <cell r="CO64">
            <v>0</v>
          </cell>
          <cell r="CP64">
            <v>0</v>
          </cell>
          <cell r="CQ64">
            <v>0</v>
          </cell>
          <cell r="CR64">
            <v>0</v>
          </cell>
          <cell r="CS64" t="str">
            <v>Nick Hoehn</v>
          </cell>
          <cell r="CT64" t="str">
            <v>nick.hoehn@novoco.com</v>
          </cell>
          <cell r="CU64" t="str">
            <v>Novogradac</v>
          </cell>
          <cell r="CV64" t="str">
            <v>304 Texas Ave, Ste 1600</v>
          </cell>
          <cell r="CW64" t="str">
            <v>El Paso</v>
          </cell>
          <cell r="CX64" t="str">
            <v>Satish Bhaskar</v>
          </cell>
          <cell r="CY64" t="str">
            <v>sbhaskar@ephome.org</v>
          </cell>
          <cell r="CZ64" t="str">
            <v>(915) 849-37370</v>
          </cell>
          <cell r="DA64">
            <v>9158493730</v>
          </cell>
          <cell r="DB64" t="str">
            <v>TX</v>
          </cell>
          <cell r="DC64">
            <v>79901</v>
          </cell>
          <cell r="DD64" t="str">
            <v>EP Chai Manor II, LP</v>
          </cell>
          <cell r="DE64" t="str">
            <v>Rebecca Arthur</v>
          </cell>
          <cell r="DF64" t="str">
            <v>rebecca.arthur@novoco.com</v>
          </cell>
          <cell r="DG64" t="str">
            <v>Novogradac</v>
          </cell>
          <cell r="DH64" t="str">
            <v>Fred Dalbin</v>
          </cell>
          <cell r="DI64" t="str">
            <v>fdalbin@wrightdalbin.com</v>
          </cell>
          <cell r="DJ64" t="str">
            <v>Wright Dalbin</v>
          </cell>
          <cell r="DK64" t="str">
            <v>Barry Palmer</v>
          </cell>
          <cell r="DL64" t="str">
            <v>bpalmer@coatsrose.com</v>
          </cell>
          <cell r="DM64" t="str">
            <v>Coats Rose</v>
          </cell>
          <cell r="DN64" t="str">
            <v>no</v>
          </cell>
          <cell r="DO64">
            <v>0</v>
          </cell>
          <cell r="DQ64">
            <v>0</v>
          </cell>
          <cell r="DR64">
            <v>0</v>
          </cell>
          <cell r="DS64">
            <v>48141001114</v>
          </cell>
          <cell r="DT64" t="str">
            <v>No</v>
          </cell>
          <cell r="DU64">
            <v>10</v>
          </cell>
          <cell r="DV64" t="str">
            <v>yes</v>
          </cell>
          <cell r="DW64" t="str">
            <v>Project BRAVO</v>
          </cell>
          <cell r="DX64" t="str">
            <v>Project VIDA Health Center</v>
          </cell>
          <cell r="DY64" t="str">
            <v>El Paso Coalition for the Homeless</v>
          </cell>
          <cell r="DZ64" t="str">
            <v>NA</v>
          </cell>
          <cell r="EA64">
            <v>0</v>
          </cell>
          <cell r="EB64">
            <v>0</v>
          </cell>
          <cell r="EC64" t="str">
            <v>New Construction</v>
          </cell>
          <cell r="ED64">
            <v>0</v>
          </cell>
          <cell r="EE64" t="str">
            <v>1305 E 6th, Ste 12</v>
          </cell>
          <cell r="EF64" t="str">
            <v>Austin</v>
          </cell>
          <cell r="EG64" t="str">
            <v>Alyssa Carpenter</v>
          </cell>
          <cell r="EH64" t="str">
            <v>ajcarpen@gmail.com</v>
          </cell>
          <cell r="EI64" t="str">
            <v>ajcarpen@gmail.com</v>
          </cell>
          <cell r="EJ64" t="str">
            <v>Alyssa Carpenter</v>
          </cell>
          <cell r="EK64" t="str">
            <v>S. Anderson Consulting</v>
          </cell>
          <cell r="EL64">
            <v>5127891295</v>
          </cell>
          <cell r="EM64">
            <v>5127891295</v>
          </cell>
          <cell r="EN64" t="str">
            <v>TX</v>
          </cell>
          <cell r="EO64">
            <v>78702</v>
          </cell>
          <cell r="EP64">
            <v>295.44968950858032</v>
          </cell>
          <cell r="EQ64">
            <v>295.44968950858032</v>
          </cell>
          <cell r="ER64">
            <v>197.59091263650549</v>
          </cell>
          <cell r="ES64" t="str">
            <v>SWQ Wallenberg Dr and Carousel Dr</v>
          </cell>
          <cell r="ET64" t="str">
            <v>El Paso</v>
          </cell>
          <cell r="EU64" t="str">
            <v>El Paso</v>
          </cell>
          <cell r="EV64" t="str">
            <v>Chai Manor II</v>
          </cell>
          <cell r="EW64">
            <v>79912</v>
          </cell>
          <cell r="EX64" t="str">
            <v>Satish Bhaskar</v>
          </cell>
          <cell r="EY64" t="str">
            <v>sbhaskar@ephome.org</v>
          </cell>
          <cell r="EZ64" t="str">
            <v>Paisano Housing Redevelopment Corporation</v>
          </cell>
          <cell r="FA64" t="str">
            <v>no</v>
          </cell>
          <cell r="FB64" t="str">
            <v>No</v>
          </cell>
          <cell r="FC64">
            <v>33</v>
          </cell>
          <cell r="FD64">
            <v>0</v>
          </cell>
          <cell r="FE64">
            <v>0</v>
          </cell>
          <cell r="FF64">
            <v>0</v>
          </cell>
          <cell r="FG64" t="str">
            <v>TBD</v>
          </cell>
          <cell r="FH64" t="str">
            <v>Yes</v>
          </cell>
          <cell r="FI64" t="str">
            <v>no</v>
          </cell>
          <cell r="FJ64">
            <v>36</v>
          </cell>
          <cell r="FK64">
            <v>1.3</v>
          </cell>
          <cell r="FL64">
            <v>33735</v>
          </cell>
          <cell r="FM64">
            <v>31.81578</v>
          </cell>
          <cell r="FN64" t="str">
            <v>yes</v>
          </cell>
          <cell r="FO64">
            <v>-106.525261</v>
          </cell>
          <cell r="FP64" t="str">
            <v>yes</v>
          </cell>
          <cell r="FQ64" t="str">
            <v>no</v>
          </cell>
          <cell r="FR64" t="str">
            <v>No</v>
          </cell>
          <cell r="FS64" t="str">
            <v>No</v>
          </cell>
          <cell r="FT64" t="str">
            <v>yes</v>
          </cell>
          <cell r="FU64">
            <v>0</v>
          </cell>
          <cell r="FV64">
            <v>0</v>
          </cell>
          <cell r="FW64">
            <v>0</v>
          </cell>
          <cell r="FX64">
            <v>0</v>
          </cell>
          <cell r="FY64">
            <v>0</v>
          </cell>
          <cell r="FZ64">
            <v>0</v>
          </cell>
          <cell r="GA64" t="str">
            <v>EP Chai Manor II, LP</v>
          </cell>
          <cell r="GB64" t="str">
            <v>Paisano Chai Manor II GP, LLC</v>
          </cell>
          <cell r="GC64" t="str">
            <v>Paisano Housing Redevelopment Corporation (PHRC)</v>
          </cell>
          <cell r="GD64" t="str">
            <v>NA</v>
          </cell>
          <cell r="GE64">
            <v>0</v>
          </cell>
          <cell r="GF64" t="str">
            <v>Limited Partnership</v>
          </cell>
          <cell r="GG64" t="str">
            <v>Limited Liability Company</v>
          </cell>
          <cell r="GH64" t="str">
            <v>Non-Profit</v>
          </cell>
          <cell r="GI64">
            <v>0</v>
          </cell>
          <cell r="GJ64">
            <v>0</v>
          </cell>
          <cell r="GK64" t="str">
            <v>Robert Dicks</v>
          </cell>
          <cell r="GL64" t="str">
            <v>robert.dicks@pnc.com</v>
          </cell>
          <cell r="GM64" t="str">
            <v>PNC Real Estate</v>
          </cell>
          <cell r="GN64">
            <v>22.5</v>
          </cell>
          <cell r="GO64" t="str">
            <v>4q</v>
          </cell>
          <cell r="GP64">
            <v>1</v>
          </cell>
          <cell r="GQ64">
            <v>13</v>
          </cell>
          <cell r="GR64">
            <v>0</v>
          </cell>
          <cell r="GS64">
            <v>0</v>
          </cell>
          <cell r="GT64" t="str">
            <v>Urban</v>
          </cell>
          <cell r="GU64">
            <v>0</v>
          </cell>
          <cell r="GV64">
            <v>6</v>
          </cell>
          <cell r="GW64">
            <v>9</v>
          </cell>
          <cell r="GX64">
            <v>2</v>
          </cell>
          <cell r="GY64">
            <v>0</v>
          </cell>
          <cell r="GZ64">
            <v>0</v>
          </cell>
          <cell r="HA64">
            <v>0</v>
          </cell>
          <cell r="HB64">
            <v>11</v>
          </cell>
          <cell r="HC64">
            <v>0</v>
          </cell>
          <cell r="HD64">
            <v>5</v>
          </cell>
          <cell r="HE64">
            <v>3</v>
          </cell>
          <cell r="HF64">
            <v>4</v>
          </cell>
          <cell r="HG64">
            <v>0</v>
          </cell>
          <cell r="HH64">
            <v>10</v>
          </cell>
          <cell r="HI64">
            <v>26</v>
          </cell>
          <cell r="HJ64">
            <v>0</v>
          </cell>
          <cell r="HK64">
            <v>0</v>
          </cell>
          <cell r="HL64">
            <v>1</v>
          </cell>
          <cell r="HM64">
            <v>4</v>
          </cell>
          <cell r="HN64">
            <v>0</v>
          </cell>
          <cell r="HO64">
            <v>1</v>
          </cell>
          <cell r="HP64">
            <v>1</v>
          </cell>
          <cell r="HQ64">
            <v>0</v>
          </cell>
          <cell r="HR64">
            <v>17</v>
          </cell>
          <cell r="HS64">
            <v>0</v>
          </cell>
          <cell r="HT64" t="str">
            <v>no</v>
          </cell>
          <cell r="HU64" t="str">
            <v>no</v>
          </cell>
          <cell r="HV64" t="str">
            <v>no</v>
          </cell>
          <cell r="HW64" t="str">
            <v>yes</v>
          </cell>
          <cell r="HX64" t="str">
            <v>yes</v>
          </cell>
          <cell r="HY64" t="str">
            <v>yes</v>
          </cell>
          <cell r="HZ64" t="str">
            <v>NA</v>
          </cell>
          <cell r="IA64">
            <v>0</v>
          </cell>
          <cell r="IB64">
            <v>0</v>
          </cell>
          <cell r="IC64" t="str">
            <v>Robert Dicks</v>
          </cell>
          <cell r="ID64" t="str">
            <v>robert.dicks@pnc.com</v>
          </cell>
          <cell r="IE64" t="str">
            <v>PNC Real Estate</v>
          </cell>
          <cell r="IF64" t="str">
            <v>Elderly</v>
          </cell>
          <cell r="IG64">
            <v>0</v>
          </cell>
          <cell r="IH64">
            <v>23</v>
          </cell>
          <cell r="II64">
            <v>40</v>
          </cell>
          <cell r="IJ64">
            <v>25640</v>
          </cell>
          <cell r="IK64">
            <v>83</v>
          </cell>
          <cell r="IL64">
            <v>40</v>
          </cell>
          <cell r="IM64" t="str">
            <v>no</v>
          </cell>
          <cell r="IN64" t="str">
            <v>no</v>
          </cell>
          <cell r="IO64" t="str">
            <v>no</v>
          </cell>
          <cell r="IR64">
            <v>0</v>
          </cell>
          <cell r="IS64" t="str">
            <v>yes</v>
          </cell>
        </row>
        <row r="65">
          <cell r="A65">
            <v>24158</v>
          </cell>
          <cell r="B65" t="str">
            <v>2024-02-29 18:31:54</v>
          </cell>
          <cell r="C65" t="str">
            <v>Q:/http-files/mf/2024-HTC/mf24158/Full Application_Mesa Hills II_24158.xlsx</v>
          </cell>
          <cell r="D65" t="str">
            <v>no</v>
          </cell>
          <cell r="E65" t="str">
            <v>yes</v>
          </cell>
          <cell r="F65" t="str">
            <v>yes</v>
          </cell>
          <cell r="G65" t="str">
            <v>no</v>
          </cell>
          <cell r="H65" t="str">
            <v>ajcarpen@gmail.com</v>
          </cell>
          <cell r="I65" t="str">
            <v>Alyssa Carpenter</v>
          </cell>
          <cell r="J65">
            <v>5127891295</v>
          </cell>
          <cell r="K65">
            <v>5127891295</v>
          </cell>
          <cell r="L65" t="str">
            <v>yes</v>
          </cell>
          <cell r="M65" t="str">
            <v>yes</v>
          </cell>
          <cell r="N65" t="str">
            <v>no</v>
          </cell>
          <cell r="O65">
            <v>0</v>
          </cell>
          <cell r="P65">
            <v>12</v>
          </cell>
          <cell r="Q65">
            <v>24</v>
          </cell>
          <cell r="R65">
            <v>4</v>
          </cell>
          <cell r="S65">
            <v>0</v>
          </cell>
          <cell r="T65">
            <v>0</v>
          </cell>
          <cell r="U65">
            <v>0</v>
          </cell>
          <cell r="V65" t="str">
            <v>Gerald Cichon</v>
          </cell>
          <cell r="W65" t="str">
            <v>George Halloul</v>
          </cell>
          <cell r="X65" t="str">
            <v>gcichon@ephome.org</v>
          </cell>
          <cell r="Y65" t="str">
            <v>ghalloul@sli-engineering.com</v>
          </cell>
          <cell r="Z65" t="str">
            <v>Affordable Housing Enterprises, Inc.</v>
          </cell>
          <cell r="AA65" t="str">
            <v>SLI Engineering, Inc.</v>
          </cell>
          <cell r="AB65">
            <v>0</v>
          </cell>
          <cell r="AC65">
            <v>0</v>
          </cell>
          <cell r="AD65">
            <v>0</v>
          </cell>
          <cell r="AE65">
            <v>0</v>
          </cell>
          <cell r="AF65">
            <v>0</v>
          </cell>
          <cell r="AG65">
            <v>0</v>
          </cell>
          <cell r="AH65" t="str">
            <v>Gerald Cichon</v>
          </cell>
          <cell r="AI65" t="str">
            <v>gcichon@ephome.org</v>
          </cell>
          <cell r="AJ65" t="str">
            <v>Affordable Housing Enterprises, Inc.</v>
          </cell>
          <cell r="AK65">
            <v>0</v>
          </cell>
          <cell r="AL65">
            <v>0</v>
          </cell>
          <cell r="AM65">
            <v>0</v>
          </cell>
          <cell r="AN65">
            <v>0</v>
          </cell>
          <cell r="AO65">
            <v>0</v>
          </cell>
          <cell r="AP65">
            <v>0</v>
          </cell>
          <cell r="AQ65" t="str">
            <v>yes</v>
          </cell>
          <cell r="AR65" t="str">
            <v>no</v>
          </cell>
          <cell r="AS65" t="str">
            <v>no</v>
          </cell>
          <cell r="AT65">
            <v>1600000</v>
          </cell>
          <cell r="AU65">
            <v>0</v>
          </cell>
          <cell r="AV65">
            <v>0</v>
          </cell>
          <cell r="AW65" t="str">
            <v>Choose a Dropdown</v>
          </cell>
          <cell r="AX65" t="str">
            <v>HOME-ARP Nonprofit Operating Cost and/or Capacity Building Assistance</v>
          </cell>
          <cell r="AY65">
            <v>0</v>
          </cell>
          <cell r="AZ65">
            <v>0</v>
          </cell>
          <cell r="BA65">
            <v>0</v>
          </cell>
          <cell r="BB65" t="str">
            <v>Gerald Cichon</v>
          </cell>
          <cell r="BC65" t="str">
            <v>gcichon@ephome.org</v>
          </cell>
          <cell r="BD65" t="str">
            <v>Affordable Housing Enterprises, Inc.</v>
          </cell>
          <cell r="BE65">
            <v>0</v>
          </cell>
          <cell r="BF65">
            <v>0</v>
          </cell>
          <cell r="BG65" t="str">
            <v>Rebecca Arthur</v>
          </cell>
          <cell r="BH65" t="str">
            <v>rebecca.arthur@novoco.com</v>
          </cell>
          <cell r="BI65" t="str">
            <v>Novogradac</v>
          </cell>
          <cell r="BJ65">
            <v>0</v>
          </cell>
          <cell r="BK65" t="str">
            <v>Choose a Dropdown</v>
          </cell>
          <cell r="BL65">
            <v>0</v>
          </cell>
          <cell r="BM65">
            <v>0</v>
          </cell>
          <cell r="BN65">
            <v>0</v>
          </cell>
          <cell r="BO65">
            <v>0</v>
          </cell>
          <cell r="BP65">
            <v>0</v>
          </cell>
          <cell r="BQ65">
            <v>0</v>
          </cell>
          <cell r="BR65">
            <v>0</v>
          </cell>
          <cell r="BS65" t="str">
            <v>Satish Bhaskar</v>
          </cell>
          <cell r="BT65" t="str">
            <v>sbhaskar@ephome.org</v>
          </cell>
          <cell r="BU65" t="str">
            <v>EP Home</v>
          </cell>
          <cell r="BV65">
            <v>9158493730</v>
          </cell>
          <cell r="BX65" t="str">
            <v>No</v>
          </cell>
          <cell r="BY65" t="str">
            <v>No</v>
          </cell>
          <cell r="BZ65">
            <v>0</v>
          </cell>
          <cell r="CA65" t="str">
            <v>Satish Bhaskar</v>
          </cell>
          <cell r="CB65" t="str">
            <v>sbhaskar@ephome.org</v>
          </cell>
          <cell r="CC65" t="str">
            <v>EP Home</v>
          </cell>
          <cell r="CD65" t="str">
            <v>Satish Bhaskar</v>
          </cell>
          <cell r="CE65" t="str">
            <v>sbhaskar@ephome.org</v>
          </cell>
          <cell r="CF65" t="str">
            <v>EP Home</v>
          </cell>
          <cell r="CG65">
            <v>40</v>
          </cell>
          <cell r="CH65">
            <v>0</v>
          </cell>
          <cell r="CI65">
            <v>0</v>
          </cell>
          <cell r="CJ65">
            <v>0</v>
          </cell>
          <cell r="CK65">
            <v>0</v>
          </cell>
          <cell r="CL65">
            <v>40</v>
          </cell>
          <cell r="CM65">
            <v>0</v>
          </cell>
          <cell r="CN65">
            <v>0</v>
          </cell>
          <cell r="CO65">
            <v>0</v>
          </cell>
          <cell r="CP65">
            <v>0</v>
          </cell>
          <cell r="CQ65">
            <v>0</v>
          </cell>
          <cell r="CR65">
            <v>0</v>
          </cell>
          <cell r="CS65" t="str">
            <v>Nick Hoehn</v>
          </cell>
          <cell r="CT65" t="str">
            <v>nick.hoehn@novoco.com</v>
          </cell>
          <cell r="CU65" t="str">
            <v>Novogradac</v>
          </cell>
          <cell r="CV65" t="str">
            <v>304 Texas Ave, Ste 1600</v>
          </cell>
          <cell r="CW65" t="str">
            <v>El Paso</v>
          </cell>
          <cell r="CX65" t="str">
            <v>Satish Bhaskar</v>
          </cell>
          <cell r="CY65" t="str">
            <v>sbhaskar@ephome.org</v>
          </cell>
          <cell r="CZ65" t="str">
            <v>(915) 849-37370</v>
          </cell>
          <cell r="DA65">
            <v>9158493730</v>
          </cell>
          <cell r="DB65" t="str">
            <v>TX</v>
          </cell>
          <cell r="DC65">
            <v>79901</v>
          </cell>
          <cell r="DD65" t="str">
            <v>EP South Mesa Hills II, LP</v>
          </cell>
          <cell r="DE65" t="str">
            <v>Walker R. Beard</v>
          </cell>
          <cell r="DF65" t="str">
            <v>wbeard@wpbep.com</v>
          </cell>
          <cell r="DG65" t="str">
            <v>Wilkinson, Pendergras &amp; Assoc.</v>
          </cell>
          <cell r="DH65" t="str">
            <v>Fred Dalbin</v>
          </cell>
          <cell r="DI65" t="str">
            <v>fdalbin@wrightdalbin.com</v>
          </cell>
          <cell r="DJ65" t="str">
            <v>Wright Dalbin</v>
          </cell>
          <cell r="DK65" t="str">
            <v>Barry Palmer</v>
          </cell>
          <cell r="DL65" t="str">
            <v>bpalmer@coatsrose.com</v>
          </cell>
          <cell r="DM65" t="str">
            <v>Coats Rose</v>
          </cell>
          <cell r="DN65" t="str">
            <v>no</v>
          </cell>
          <cell r="DO65">
            <v>0</v>
          </cell>
          <cell r="DQ65">
            <v>0</v>
          </cell>
          <cell r="DR65">
            <v>0</v>
          </cell>
          <cell r="DS65">
            <v>48141001117</v>
          </cell>
          <cell r="DT65" t="str">
            <v>No</v>
          </cell>
          <cell r="DU65">
            <v>10</v>
          </cell>
          <cell r="DV65" t="str">
            <v>yes</v>
          </cell>
          <cell r="DW65" t="str">
            <v>Project BRAVO</v>
          </cell>
          <cell r="DX65" t="str">
            <v>Project VIDA Health Center</v>
          </cell>
          <cell r="DY65" t="str">
            <v>El Paso Coalition for the Homeless</v>
          </cell>
          <cell r="DZ65" t="str">
            <v>NA</v>
          </cell>
          <cell r="EA65">
            <v>0</v>
          </cell>
          <cell r="EB65">
            <v>0</v>
          </cell>
          <cell r="EC65" t="str">
            <v>New Construction</v>
          </cell>
          <cell r="ED65">
            <v>0</v>
          </cell>
          <cell r="EE65" t="str">
            <v>1305 E 6th, Ste 12</v>
          </cell>
          <cell r="EF65" t="str">
            <v>Austin</v>
          </cell>
          <cell r="EG65" t="str">
            <v>Alyssa Carpenter</v>
          </cell>
          <cell r="EH65" t="str">
            <v>ajcarpen@gmail.com</v>
          </cell>
          <cell r="EI65" t="str">
            <v>ajcarpen@gmail.com</v>
          </cell>
          <cell r="EJ65" t="str">
            <v>Alyssa Carpenter</v>
          </cell>
          <cell r="EK65" t="str">
            <v>S. Anderson Consulting</v>
          </cell>
          <cell r="EL65">
            <v>5127891295</v>
          </cell>
          <cell r="EM65">
            <v>5127891295</v>
          </cell>
          <cell r="EN65" t="str">
            <v>TX</v>
          </cell>
          <cell r="EO65">
            <v>78702</v>
          </cell>
          <cell r="EP65">
            <v>271.01455848884012</v>
          </cell>
          <cell r="EQ65">
            <v>271.01455848884012</v>
          </cell>
          <cell r="ER65">
            <v>187.43139407244789</v>
          </cell>
          <cell r="ES65" t="str">
            <v>NWQ Bluff Canyon Cir and S Mesa Hills Dr</v>
          </cell>
          <cell r="ET65" t="str">
            <v>El Paso</v>
          </cell>
          <cell r="EU65" t="str">
            <v>El Paso</v>
          </cell>
          <cell r="EV65" t="str">
            <v>Mesa Hills II</v>
          </cell>
          <cell r="EW65">
            <v>79912</v>
          </cell>
          <cell r="EX65" t="str">
            <v>Satish Bhaskar</v>
          </cell>
          <cell r="EY65" t="str">
            <v>sbhaskar@ephome.org</v>
          </cell>
          <cell r="EZ65" t="str">
            <v>Paisano Housing Redevelopment Corporation</v>
          </cell>
          <cell r="FA65" t="str">
            <v>no</v>
          </cell>
          <cell r="FB65" t="str">
            <v>No</v>
          </cell>
          <cell r="FC65">
            <v>32</v>
          </cell>
          <cell r="FD65">
            <v>0</v>
          </cell>
          <cell r="FE65">
            <v>0</v>
          </cell>
          <cell r="FF65">
            <v>0</v>
          </cell>
          <cell r="FG65" t="str">
            <v>TBD</v>
          </cell>
          <cell r="FH65" t="str">
            <v>Yes</v>
          </cell>
          <cell r="FI65" t="str">
            <v>no</v>
          </cell>
          <cell r="FJ65">
            <v>0</v>
          </cell>
          <cell r="FK65">
            <v>1.3</v>
          </cell>
          <cell r="FL65">
            <v>73349</v>
          </cell>
          <cell r="FM65">
            <v>31.822398</v>
          </cell>
          <cell r="FN65" t="str">
            <v>yes</v>
          </cell>
          <cell r="FO65">
            <v>-106.55228</v>
          </cell>
          <cell r="FP65" t="str">
            <v>yes</v>
          </cell>
          <cell r="FQ65" t="str">
            <v>no</v>
          </cell>
          <cell r="FR65" t="str">
            <v>Yes</v>
          </cell>
          <cell r="FS65" t="str">
            <v>No</v>
          </cell>
          <cell r="FT65" t="str">
            <v>yes</v>
          </cell>
          <cell r="FU65">
            <v>0</v>
          </cell>
          <cell r="FV65">
            <v>0</v>
          </cell>
          <cell r="FW65">
            <v>0</v>
          </cell>
          <cell r="FX65">
            <v>0</v>
          </cell>
          <cell r="FY65">
            <v>0</v>
          </cell>
          <cell r="FZ65">
            <v>0</v>
          </cell>
          <cell r="GA65" t="str">
            <v>EP South Mesa Hills II, LP</v>
          </cell>
          <cell r="GB65" t="str">
            <v>Paisano South Mesa Hills II GP, LLC</v>
          </cell>
          <cell r="GC65" t="str">
            <v>Paisano Housing Redevelopment Corporation (PHRC)</v>
          </cell>
          <cell r="GD65" t="str">
            <v>NA</v>
          </cell>
          <cell r="GE65">
            <v>0</v>
          </cell>
          <cell r="GF65" t="str">
            <v>Limited Partnership</v>
          </cell>
          <cell r="GG65" t="str">
            <v>Limited Liability Company</v>
          </cell>
          <cell r="GH65" t="str">
            <v>Non-Profit</v>
          </cell>
          <cell r="GI65">
            <v>0</v>
          </cell>
          <cell r="GJ65">
            <v>0</v>
          </cell>
          <cell r="GK65" t="str">
            <v>Mark Ragsdale</v>
          </cell>
          <cell r="GL65" t="str">
            <v>mark.ragsdale@pnc.com</v>
          </cell>
          <cell r="GM65" t="str">
            <v>PNC Real Estate</v>
          </cell>
          <cell r="GN65">
            <v>8.1</v>
          </cell>
          <cell r="GO65" t="str">
            <v>1q</v>
          </cell>
          <cell r="GP65">
            <v>1</v>
          </cell>
          <cell r="GQ65">
            <v>13</v>
          </cell>
          <cell r="GR65">
            <v>0</v>
          </cell>
          <cell r="GS65">
            <v>0</v>
          </cell>
          <cell r="GT65" t="str">
            <v>Urban</v>
          </cell>
          <cell r="GU65">
            <v>0</v>
          </cell>
          <cell r="GV65">
            <v>6</v>
          </cell>
          <cell r="GW65">
            <v>9</v>
          </cell>
          <cell r="GX65">
            <v>2</v>
          </cell>
          <cell r="GY65">
            <v>0</v>
          </cell>
          <cell r="GZ65">
            <v>0</v>
          </cell>
          <cell r="HA65">
            <v>0</v>
          </cell>
          <cell r="HB65">
            <v>11</v>
          </cell>
          <cell r="HC65">
            <v>7</v>
          </cell>
          <cell r="HD65">
            <v>4</v>
          </cell>
          <cell r="HE65">
            <v>3</v>
          </cell>
          <cell r="HF65">
            <v>4</v>
          </cell>
          <cell r="HG65">
            <v>0</v>
          </cell>
          <cell r="HH65">
            <v>10</v>
          </cell>
          <cell r="HI65">
            <v>26</v>
          </cell>
          <cell r="HJ65">
            <v>0</v>
          </cell>
          <cell r="HK65">
            <v>0</v>
          </cell>
          <cell r="HL65">
            <v>0</v>
          </cell>
          <cell r="HM65">
            <v>4</v>
          </cell>
          <cell r="HN65">
            <v>0</v>
          </cell>
          <cell r="HO65">
            <v>1</v>
          </cell>
          <cell r="HP65">
            <v>1</v>
          </cell>
          <cell r="HQ65">
            <v>0</v>
          </cell>
          <cell r="HR65">
            <v>17</v>
          </cell>
          <cell r="HS65">
            <v>0</v>
          </cell>
          <cell r="HT65" t="str">
            <v>no</v>
          </cell>
          <cell r="HU65" t="str">
            <v>no</v>
          </cell>
          <cell r="HV65" t="str">
            <v>no</v>
          </cell>
          <cell r="HW65" t="str">
            <v>yes</v>
          </cell>
          <cell r="HX65" t="str">
            <v>yes</v>
          </cell>
          <cell r="HY65" t="str">
            <v>yes</v>
          </cell>
          <cell r="HZ65" t="str">
            <v>NA</v>
          </cell>
          <cell r="IA65">
            <v>0</v>
          </cell>
          <cell r="IB65">
            <v>0</v>
          </cell>
          <cell r="IC65" t="str">
            <v>Robert Dicks</v>
          </cell>
          <cell r="ID65" t="str">
            <v>robert.dicks@pnc.com</v>
          </cell>
          <cell r="IE65" t="str">
            <v>PNC Real Estate</v>
          </cell>
          <cell r="IF65" t="str">
            <v>General</v>
          </cell>
          <cell r="IG65">
            <v>0</v>
          </cell>
          <cell r="IH65">
            <v>29</v>
          </cell>
          <cell r="II65">
            <v>40</v>
          </cell>
          <cell r="IJ65">
            <v>32796</v>
          </cell>
          <cell r="IK65">
            <v>88</v>
          </cell>
          <cell r="IL65">
            <v>40</v>
          </cell>
          <cell r="IM65" t="str">
            <v>no</v>
          </cell>
          <cell r="IN65" t="str">
            <v>no</v>
          </cell>
          <cell r="IO65" t="str">
            <v>no</v>
          </cell>
          <cell r="IR65">
            <v>0</v>
          </cell>
          <cell r="IS65" t="str">
            <v>yes</v>
          </cell>
        </row>
        <row r="66">
          <cell r="A66">
            <v>24159</v>
          </cell>
          <cell r="B66" t="str">
            <v>2024-03-01 13:17:51</v>
          </cell>
          <cell r="C66" t="str">
            <v>Q:/http-files/mf/2024-HTC/mf24159/FULL APPLICATION_Brownfield Seniors_24159_USE THIS ONE.xlsx</v>
          </cell>
          <cell r="D66" t="str">
            <v>no</v>
          </cell>
          <cell r="E66" t="str">
            <v>yes</v>
          </cell>
          <cell r="F66" t="str">
            <v>yes</v>
          </cell>
          <cell r="G66" t="str">
            <v>no</v>
          </cell>
          <cell r="H66" t="str">
            <v>ajcarpen@gmail.com</v>
          </cell>
          <cell r="I66" t="str">
            <v>Alyssa Carpenter</v>
          </cell>
          <cell r="J66">
            <v>5127891295</v>
          </cell>
          <cell r="K66">
            <v>5127891295</v>
          </cell>
          <cell r="L66" t="str">
            <v>yes</v>
          </cell>
          <cell r="M66" t="str">
            <v>yes</v>
          </cell>
          <cell r="N66" t="str">
            <v>yes</v>
          </cell>
          <cell r="O66">
            <v>0</v>
          </cell>
          <cell r="P66">
            <v>24</v>
          </cell>
          <cell r="Q66">
            <v>0</v>
          </cell>
          <cell r="R66">
            <v>0</v>
          </cell>
          <cell r="S66">
            <v>0</v>
          </cell>
          <cell r="T66">
            <v>0</v>
          </cell>
          <cell r="U66">
            <v>0</v>
          </cell>
          <cell r="V66" t="str">
            <v>Douglas Hamilton</v>
          </cell>
          <cell r="W66" t="str">
            <v>Dean Carlson</v>
          </cell>
          <cell r="X66" t="str">
            <v>douglashamilton@hamiltoncorporation.com</v>
          </cell>
          <cell r="Y66" t="str">
            <v>deancarlson@carlsonconsulting.net</v>
          </cell>
          <cell r="Z66" t="str">
            <v>Murdoch Contracting, LLC</v>
          </cell>
          <cell r="AA66" t="str">
            <v>Carlson Consulting Engineers</v>
          </cell>
          <cell r="AB66">
            <v>0</v>
          </cell>
          <cell r="AC66">
            <v>0</v>
          </cell>
          <cell r="AD66">
            <v>0</v>
          </cell>
          <cell r="AE66">
            <v>0</v>
          </cell>
          <cell r="AF66">
            <v>0</v>
          </cell>
          <cell r="AG66">
            <v>0</v>
          </cell>
          <cell r="AH66" t="str">
            <v>Douglas Hamilton</v>
          </cell>
          <cell r="AI66" t="str">
            <v>douglashamilton@hamiltoncorporation.com</v>
          </cell>
          <cell r="AJ66" t="str">
            <v>Murdoch Contracting, LLC</v>
          </cell>
          <cell r="AK66">
            <v>0</v>
          </cell>
          <cell r="AL66">
            <v>0</v>
          </cell>
          <cell r="AM66">
            <v>0</v>
          </cell>
          <cell r="AN66">
            <v>0</v>
          </cell>
          <cell r="AO66">
            <v>0</v>
          </cell>
          <cell r="AP66">
            <v>0</v>
          </cell>
          <cell r="AQ66" t="str">
            <v>no</v>
          </cell>
          <cell r="AR66" t="str">
            <v>yes</v>
          </cell>
          <cell r="AS66" t="str">
            <v>yes</v>
          </cell>
          <cell r="AT66">
            <v>404440</v>
          </cell>
          <cell r="AU66">
            <v>0</v>
          </cell>
          <cell r="AV66">
            <v>0</v>
          </cell>
          <cell r="AW66" t="str">
            <v>Choose a Dropdown</v>
          </cell>
          <cell r="AX66" t="str">
            <v>HOME-ARP Nonprofit Operating Cost and/or Capacity Building Assistance</v>
          </cell>
          <cell r="AY66">
            <v>0</v>
          </cell>
          <cell r="AZ66">
            <v>0</v>
          </cell>
          <cell r="BA66">
            <v>0</v>
          </cell>
          <cell r="BB66">
            <v>0</v>
          </cell>
          <cell r="BC66">
            <v>0</v>
          </cell>
          <cell r="BD66" t="str">
            <v>TBD</v>
          </cell>
          <cell r="BE66">
            <v>0</v>
          </cell>
          <cell r="BF66">
            <v>0</v>
          </cell>
          <cell r="BG66">
            <v>0</v>
          </cell>
          <cell r="BH66">
            <v>0</v>
          </cell>
          <cell r="BJ66">
            <v>0</v>
          </cell>
          <cell r="BK66" t="str">
            <v>Choose a Dropdown</v>
          </cell>
          <cell r="BL66">
            <v>0</v>
          </cell>
          <cell r="BM66">
            <v>0</v>
          </cell>
          <cell r="BN66">
            <v>0</v>
          </cell>
          <cell r="BO66">
            <v>0</v>
          </cell>
          <cell r="BP66">
            <v>0</v>
          </cell>
          <cell r="BQ66">
            <v>0</v>
          </cell>
          <cell r="BR66">
            <v>0</v>
          </cell>
          <cell r="BS66" t="str">
            <v>Linda Bell</v>
          </cell>
          <cell r="BT66" t="str">
            <v>linda@eagle-creek.biz</v>
          </cell>
          <cell r="BU66" t="str">
            <v>Eagle Creek Group, Inc.</v>
          </cell>
          <cell r="BV66">
            <v>7852867544</v>
          </cell>
          <cell r="BW66">
            <v>93025</v>
          </cell>
          <cell r="BX66" t="str">
            <v>No</v>
          </cell>
          <cell r="BY66" t="str">
            <v>No</v>
          </cell>
          <cell r="BZ66">
            <v>0</v>
          </cell>
          <cell r="CA66">
            <v>0</v>
          </cell>
          <cell r="CB66">
            <v>0</v>
          </cell>
          <cell r="CC66" t="str">
            <v>TBD</v>
          </cell>
          <cell r="CD66">
            <v>0</v>
          </cell>
          <cell r="CE66">
            <v>0</v>
          </cell>
          <cell r="CF66" t="str">
            <v>TBD</v>
          </cell>
          <cell r="CG66">
            <v>24</v>
          </cell>
          <cell r="CH66">
            <v>0</v>
          </cell>
          <cell r="CI66">
            <v>2</v>
          </cell>
          <cell r="CJ66">
            <v>0</v>
          </cell>
          <cell r="CK66">
            <v>5</v>
          </cell>
          <cell r="CL66">
            <v>17</v>
          </cell>
          <cell r="CM66">
            <v>0</v>
          </cell>
          <cell r="CN66">
            <v>0</v>
          </cell>
          <cell r="CO66">
            <v>0</v>
          </cell>
          <cell r="CP66">
            <v>0</v>
          </cell>
          <cell r="CQ66">
            <v>0</v>
          </cell>
          <cell r="CR66">
            <v>0</v>
          </cell>
          <cell r="CS66" t="str">
            <v>Brent L. Barringer</v>
          </cell>
          <cell r="CT66" t="str">
            <v>brent.barringer@tidwellgroup.com</v>
          </cell>
          <cell r="CU66" t="str">
            <v>Tidwell Group</v>
          </cell>
          <cell r="CV66" t="str">
            <v>3556 S Culpepper Circle, Suite 1</v>
          </cell>
          <cell r="CW66" t="str">
            <v>Springfield</v>
          </cell>
          <cell r="CX66" t="str">
            <v>Christina Ott</v>
          </cell>
          <cell r="CY66" t="str">
            <v>cott@hamiltoncorporation.com</v>
          </cell>
          <cell r="CZ66">
            <v>4178821701</v>
          </cell>
          <cell r="DA66">
            <v>4178821701</v>
          </cell>
          <cell r="DB66" t="str">
            <v>MO</v>
          </cell>
          <cell r="DC66">
            <v>65804</v>
          </cell>
          <cell r="DD66" t="str">
            <v>Brownfield Estates, LP</v>
          </cell>
          <cell r="DE66" t="str">
            <v>Samuel T. Gill</v>
          </cell>
          <cell r="DF66" t="str">
            <v>sam@gillgroup.com</v>
          </cell>
          <cell r="DG66" t="str">
            <v>Gill Group</v>
          </cell>
          <cell r="DH66" t="str">
            <v>Randy Porter</v>
          </cell>
          <cell r="DI66" t="str">
            <v>randyp@wallacearchitects.com</v>
          </cell>
          <cell r="DJ66" t="str">
            <v>Wallace Architects, LLC</v>
          </cell>
          <cell r="DK66" t="str">
            <v>John Shackelford</v>
          </cell>
          <cell r="DL66" t="str">
            <v>jshackelford@shackelfordlaw.com</v>
          </cell>
          <cell r="DM66" t="str">
            <v>Shackelford, Bowen, McKinley &amp; Norton, LLP</v>
          </cell>
          <cell r="DN66" t="str">
            <v>no</v>
          </cell>
          <cell r="DO66">
            <v>0</v>
          </cell>
          <cell r="DQ66">
            <v>0</v>
          </cell>
          <cell r="DR66">
            <v>0</v>
          </cell>
          <cell r="DS66">
            <v>48445950400</v>
          </cell>
          <cell r="DT66" t="str">
            <v>No</v>
          </cell>
          <cell r="DU66">
            <v>11</v>
          </cell>
          <cell r="DV66" t="str">
            <v>yes</v>
          </cell>
          <cell r="DW66" t="str">
            <v>Brownfield Chamber of Commerce</v>
          </cell>
          <cell r="DX66" t="str">
            <v>South Plains Food Bank</v>
          </cell>
          <cell r="DY66" t="str">
            <v>Arnold Community Educational Services</v>
          </cell>
          <cell r="DZ66" t="str">
            <v>NA</v>
          </cell>
          <cell r="EA66">
            <v>0</v>
          </cell>
          <cell r="EB66">
            <v>0</v>
          </cell>
          <cell r="EC66" t="str">
            <v>Acquisition/Rehab</v>
          </cell>
          <cell r="ED66">
            <v>0</v>
          </cell>
          <cell r="EE66" t="str">
            <v>1305 E 6th, Ste 12</v>
          </cell>
          <cell r="EF66" t="str">
            <v>Austin</v>
          </cell>
          <cell r="EG66" t="str">
            <v>Alyssa Carpenter</v>
          </cell>
          <cell r="EH66" t="str">
            <v>ajcarpen@gmail.com</v>
          </cell>
          <cell r="EI66" t="str">
            <v>ajcarpen@gmail.com</v>
          </cell>
          <cell r="EJ66" t="str">
            <v>Alyssa Carpenter</v>
          </cell>
          <cell r="EK66" t="str">
            <v>S. Anderson Consulting, LLC</v>
          </cell>
          <cell r="EL66">
            <v>5127891295</v>
          </cell>
          <cell r="EM66">
            <v>5127891295</v>
          </cell>
          <cell r="EN66" t="str">
            <v>TX</v>
          </cell>
          <cell r="EO66">
            <v>78702</v>
          </cell>
          <cell r="EP66">
            <v>175.67975830815709</v>
          </cell>
          <cell r="EQ66">
            <v>142.06948640483381</v>
          </cell>
          <cell r="ER66">
            <v>94.864048338368576</v>
          </cell>
          <cell r="ES66" t="str">
            <v>601 E Felt Street</v>
          </cell>
          <cell r="ET66" t="str">
            <v>Brownfield</v>
          </cell>
          <cell r="EU66" t="str">
            <v>Terry</v>
          </cell>
          <cell r="EV66" t="str">
            <v>Brownfield Estates</v>
          </cell>
          <cell r="EW66">
            <v>79316</v>
          </cell>
          <cell r="EX66" t="str">
            <v>J. Ryan Hamilton</v>
          </cell>
          <cell r="EY66" t="str">
            <v>ryanhamilton@hamiltoncorporation.com</v>
          </cell>
          <cell r="EZ66" t="str">
            <v>Texas Housing Developers, LLC</v>
          </cell>
          <cell r="FA66" t="str">
            <v>no</v>
          </cell>
          <cell r="FB66" t="str">
            <v>No</v>
          </cell>
          <cell r="FC66">
            <v>53</v>
          </cell>
          <cell r="FD66" t="str">
            <v>USDA’s 515 Program and received funding for elderly units</v>
          </cell>
          <cell r="FE66">
            <v>0</v>
          </cell>
          <cell r="FF66">
            <v>0</v>
          </cell>
          <cell r="FG66" t="str">
            <v>TBD</v>
          </cell>
          <cell r="FH66" t="str">
            <v>Yes</v>
          </cell>
          <cell r="FI66" t="str">
            <v>no</v>
          </cell>
          <cell r="FJ66">
            <v>28</v>
          </cell>
          <cell r="FK66">
            <v>1.3</v>
          </cell>
          <cell r="FL66">
            <v>51363</v>
          </cell>
          <cell r="FM66">
            <v>33.187607999999997</v>
          </cell>
          <cell r="FN66" t="str">
            <v>yes</v>
          </cell>
          <cell r="FO66">
            <v>-102.268725</v>
          </cell>
          <cell r="FP66" t="str">
            <v>yes</v>
          </cell>
          <cell r="FQ66" t="str">
            <v>no</v>
          </cell>
          <cell r="FR66" t="str">
            <v>Yes</v>
          </cell>
          <cell r="FS66" t="str">
            <v>No</v>
          </cell>
          <cell r="FT66" t="str">
            <v>yes</v>
          </cell>
          <cell r="FU66">
            <v>0</v>
          </cell>
          <cell r="FV66">
            <v>0</v>
          </cell>
          <cell r="FW66">
            <v>0</v>
          </cell>
          <cell r="FX66">
            <v>0</v>
          </cell>
          <cell r="FY66">
            <v>0</v>
          </cell>
          <cell r="FZ66">
            <v>0</v>
          </cell>
          <cell r="GA66" t="str">
            <v>Brownfield Estates, LP</v>
          </cell>
          <cell r="GB66" t="str">
            <v>Brownfield Estates GP, LLC</v>
          </cell>
          <cell r="GC66" t="str">
            <v>Texas Housing Developers, LLC</v>
          </cell>
          <cell r="GD66" t="str">
            <v>M. E. Consulting LLC dba M.E. Consulting Ltd</v>
          </cell>
          <cell r="GF66" t="str">
            <v>Limited Partnership</v>
          </cell>
          <cell r="GG66" t="str">
            <v>Limited Liability Company</v>
          </cell>
          <cell r="GH66" t="str">
            <v>Limited Liability Company</v>
          </cell>
          <cell r="GI66" t="str">
            <v>Limited Liability Company</v>
          </cell>
          <cell r="GJ66">
            <v>0</v>
          </cell>
          <cell r="GK66" t="str">
            <v>Philip M. Minden</v>
          </cell>
          <cell r="GL66" t="str">
            <v>philip.minden@sterbank.bank</v>
          </cell>
          <cell r="GM66" t="str">
            <v>Sterling Bank</v>
          </cell>
          <cell r="GN66">
            <v>23.6</v>
          </cell>
          <cell r="GO66" t="str">
            <v>3q</v>
          </cell>
          <cell r="GP66">
            <v>0</v>
          </cell>
          <cell r="GQ66">
            <v>1</v>
          </cell>
          <cell r="GR66">
            <v>0</v>
          </cell>
          <cell r="GS66">
            <v>0</v>
          </cell>
          <cell r="GT66" t="str">
            <v>Rural</v>
          </cell>
          <cell r="GU66">
            <v>0</v>
          </cell>
          <cell r="GV66">
            <v>6</v>
          </cell>
          <cell r="GW66">
            <v>9</v>
          </cell>
          <cell r="GX66">
            <v>2</v>
          </cell>
          <cell r="GY66">
            <v>0</v>
          </cell>
          <cell r="GZ66">
            <v>15</v>
          </cell>
          <cell r="HA66">
            <v>11</v>
          </cell>
          <cell r="HB66">
            <v>11</v>
          </cell>
          <cell r="HC66">
            <v>0</v>
          </cell>
          <cell r="HD66">
            <v>4</v>
          </cell>
          <cell r="HE66">
            <v>3</v>
          </cell>
          <cell r="HF66">
            <v>0</v>
          </cell>
          <cell r="HG66">
            <v>1</v>
          </cell>
          <cell r="HH66">
            <v>10</v>
          </cell>
          <cell r="HI66">
            <v>26</v>
          </cell>
          <cell r="HJ66">
            <v>12</v>
          </cell>
          <cell r="HK66">
            <v>6</v>
          </cell>
          <cell r="HL66">
            <v>3</v>
          </cell>
          <cell r="HM66">
            <v>4</v>
          </cell>
          <cell r="HN66">
            <v>0</v>
          </cell>
          <cell r="HO66">
            <v>1</v>
          </cell>
          <cell r="HP66">
            <v>1</v>
          </cell>
          <cell r="HQ66">
            <v>0</v>
          </cell>
          <cell r="HR66">
            <v>17</v>
          </cell>
          <cell r="HS66">
            <v>0</v>
          </cell>
          <cell r="HT66" t="str">
            <v>no</v>
          </cell>
          <cell r="HU66" t="str">
            <v>no</v>
          </cell>
          <cell r="HV66" t="str">
            <v>no</v>
          </cell>
          <cell r="HW66" t="str">
            <v>yes</v>
          </cell>
          <cell r="HX66" t="str">
            <v>yes</v>
          </cell>
          <cell r="HY66" t="str">
            <v>yes</v>
          </cell>
          <cell r="HZ66" t="str">
            <v>NA</v>
          </cell>
          <cell r="IA66">
            <v>0</v>
          </cell>
          <cell r="IB66">
            <v>0</v>
          </cell>
          <cell r="IC66" t="str">
            <v>Red Stone Equity Partners</v>
          </cell>
          <cell r="ID66">
            <v>6195353903</v>
          </cell>
          <cell r="IE66" t="str">
            <v>Red Stone Equity Partners</v>
          </cell>
          <cell r="IF66" t="str">
            <v>Elderly</v>
          </cell>
          <cell r="IG66">
            <v>0</v>
          </cell>
          <cell r="IH66">
            <v>44</v>
          </cell>
          <cell r="II66">
            <v>24</v>
          </cell>
          <cell r="IJ66">
            <v>15888</v>
          </cell>
          <cell r="IK66">
            <v>125</v>
          </cell>
          <cell r="IL66">
            <v>24</v>
          </cell>
          <cell r="IM66" t="str">
            <v>no</v>
          </cell>
          <cell r="IN66" t="str">
            <v>no</v>
          </cell>
          <cell r="IO66" t="str">
            <v>no</v>
          </cell>
          <cell r="IR66">
            <v>0</v>
          </cell>
          <cell r="IS66" t="str">
            <v>no</v>
          </cell>
        </row>
        <row r="67">
          <cell r="A67">
            <v>24160</v>
          </cell>
          <cell r="B67" t="str">
            <v>2024-02-28 23:41:43</v>
          </cell>
          <cell r="C67" t="str">
            <v>Q:/http-files/mf/2024-HTC/mf24160/Full Application_Carthage Senior Estates_24160.xlsx</v>
          </cell>
          <cell r="D67" t="str">
            <v>no</v>
          </cell>
          <cell r="E67" t="str">
            <v>yes</v>
          </cell>
          <cell r="F67" t="str">
            <v>yes</v>
          </cell>
          <cell r="G67" t="str">
            <v>no</v>
          </cell>
          <cell r="H67" t="str">
            <v>ajcarpen@gmail.com</v>
          </cell>
          <cell r="I67" t="str">
            <v>Alyssa Carpenter</v>
          </cell>
          <cell r="J67">
            <v>5127891295</v>
          </cell>
          <cell r="K67">
            <v>5127891295</v>
          </cell>
          <cell r="L67" t="str">
            <v>yes</v>
          </cell>
          <cell r="M67" t="str">
            <v>yes</v>
          </cell>
          <cell r="N67" t="str">
            <v>no</v>
          </cell>
          <cell r="O67">
            <v>0</v>
          </cell>
          <cell r="P67">
            <v>48</v>
          </cell>
          <cell r="Q67">
            <v>8</v>
          </cell>
          <cell r="R67">
            <v>0</v>
          </cell>
          <cell r="S67">
            <v>0</v>
          </cell>
          <cell r="T67">
            <v>0</v>
          </cell>
          <cell r="U67">
            <v>0</v>
          </cell>
          <cell r="V67" t="str">
            <v>Douglas Hamilton</v>
          </cell>
          <cell r="W67" t="str">
            <v>Dean Carlson</v>
          </cell>
          <cell r="X67" t="str">
            <v>douglashamilton@hamiltoncorporation.com</v>
          </cell>
          <cell r="Y67" t="str">
            <v>deancarlson@carlsonconsulting.net</v>
          </cell>
          <cell r="Z67" t="str">
            <v>Murdoch Contracting, LLC</v>
          </cell>
          <cell r="AA67" t="str">
            <v>Carlson Consulting Engineers</v>
          </cell>
          <cell r="AB67">
            <v>0</v>
          </cell>
          <cell r="AC67">
            <v>0</v>
          </cell>
          <cell r="AD67">
            <v>0</v>
          </cell>
          <cell r="AE67">
            <v>0</v>
          </cell>
          <cell r="AF67">
            <v>0</v>
          </cell>
          <cell r="AG67">
            <v>0</v>
          </cell>
          <cell r="AH67" t="str">
            <v>Douglas Hamilton</v>
          </cell>
          <cell r="AI67" t="str">
            <v>douglashamilton@hamiltoncorporation.com</v>
          </cell>
          <cell r="AJ67" t="str">
            <v>Murdoch Contracting, LLC</v>
          </cell>
          <cell r="AK67">
            <v>0</v>
          </cell>
          <cell r="AL67">
            <v>0</v>
          </cell>
          <cell r="AM67">
            <v>0</v>
          </cell>
          <cell r="AN67">
            <v>0</v>
          </cell>
          <cell r="AO67">
            <v>0</v>
          </cell>
          <cell r="AP67">
            <v>0</v>
          </cell>
          <cell r="AQ67" t="str">
            <v>no</v>
          </cell>
          <cell r="AR67" t="str">
            <v>yes</v>
          </cell>
          <cell r="AS67" t="str">
            <v>no</v>
          </cell>
          <cell r="AT67">
            <v>830695</v>
          </cell>
          <cell r="AU67">
            <v>0</v>
          </cell>
          <cell r="AV67">
            <v>0</v>
          </cell>
          <cell r="AW67" t="str">
            <v>Choose a Dropdown</v>
          </cell>
          <cell r="AX67" t="str">
            <v>HOME-ARP Nonprofit Operating Cost and/or Capacity Building Assistance</v>
          </cell>
          <cell r="AY67">
            <v>0</v>
          </cell>
          <cell r="AZ67">
            <v>0</v>
          </cell>
          <cell r="BA67">
            <v>0</v>
          </cell>
          <cell r="BB67">
            <v>0</v>
          </cell>
          <cell r="BC67">
            <v>0</v>
          </cell>
          <cell r="BD67" t="str">
            <v>TBD</v>
          </cell>
          <cell r="BE67">
            <v>0</v>
          </cell>
          <cell r="BF67">
            <v>0</v>
          </cell>
          <cell r="BG67">
            <v>0</v>
          </cell>
          <cell r="BH67">
            <v>0</v>
          </cell>
          <cell r="BJ67">
            <v>0</v>
          </cell>
          <cell r="BK67" t="str">
            <v>Choose a Dropdown</v>
          </cell>
          <cell r="BL67">
            <v>0</v>
          </cell>
          <cell r="BM67">
            <v>0</v>
          </cell>
          <cell r="BN67">
            <v>0</v>
          </cell>
          <cell r="BO67">
            <v>0</v>
          </cell>
          <cell r="BP67">
            <v>0</v>
          </cell>
          <cell r="BQ67">
            <v>0</v>
          </cell>
          <cell r="BR67">
            <v>0</v>
          </cell>
          <cell r="BS67" t="str">
            <v>Linda Bell</v>
          </cell>
          <cell r="BT67" t="str">
            <v>linda@eagle-creek.biz</v>
          </cell>
          <cell r="BU67" t="str">
            <v>Eagle Creek Group, Inc.</v>
          </cell>
          <cell r="BV67">
            <v>7852867544</v>
          </cell>
          <cell r="BW67" t="str">
            <v>92144;NA</v>
          </cell>
          <cell r="BX67" t="str">
            <v>No</v>
          </cell>
          <cell r="BY67" t="str">
            <v>No</v>
          </cell>
          <cell r="BZ67">
            <v>0</v>
          </cell>
          <cell r="CA67">
            <v>0</v>
          </cell>
          <cell r="CB67">
            <v>0</v>
          </cell>
          <cell r="CC67" t="str">
            <v>TBD</v>
          </cell>
          <cell r="CD67">
            <v>0</v>
          </cell>
          <cell r="CE67">
            <v>0</v>
          </cell>
          <cell r="CF67" t="str">
            <v>TBD</v>
          </cell>
          <cell r="CG67">
            <v>56</v>
          </cell>
          <cell r="CH67">
            <v>0</v>
          </cell>
          <cell r="CI67">
            <v>5</v>
          </cell>
          <cell r="CJ67">
            <v>0</v>
          </cell>
          <cell r="CK67">
            <v>12</v>
          </cell>
          <cell r="CL67">
            <v>39</v>
          </cell>
          <cell r="CM67">
            <v>0</v>
          </cell>
          <cell r="CN67">
            <v>0</v>
          </cell>
          <cell r="CO67">
            <v>0</v>
          </cell>
          <cell r="CP67">
            <v>0</v>
          </cell>
          <cell r="CQ67">
            <v>0</v>
          </cell>
          <cell r="CR67">
            <v>0</v>
          </cell>
          <cell r="CS67" t="str">
            <v>Brent L. Barringer</v>
          </cell>
          <cell r="CT67" t="str">
            <v>brent.barringer@tidwellgroup.com</v>
          </cell>
          <cell r="CU67" t="str">
            <v>Tidwell Group</v>
          </cell>
          <cell r="CV67" t="str">
            <v>3556 S Culpepper Circle, Suite 1</v>
          </cell>
          <cell r="CW67" t="str">
            <v>Springfield</v>
          </cell>
          <cell r="CX67" t="str">
            <v>Christina Ott</v>
          </cell>
          <cell r="CY67" t="str">
            <v>cott@hamiltoncorporation.com</v>
          </cell>
          <cell r="CZ67">
            <v>4178821701</v>
          </cell>
          <cell r="DA67">
            <v>4178821701</v>
          </cell>
          <cell r="DB67" t="str">
            <v>MO</v>
          </cell>
          <cell r="DC67">
            <v>65804</v>
          </cell>
          <cell r="DD67" t="str">
            <v>Carthage Senior Estates, LP</v>
          </cell>
          <cell r="DE67" t="str">
            <v>Samuel T. Gill</v>
          </cell>
          <cell r="DF67" t="str">
            <v>sam@gillgroup.com</v>
          </cell>
          <cell r="DG67" t="str">
            <v>Gill Group</v>
          </cell>
          <cell r="DH67" t="str">
            <v>Randy Porter</v>
          </cell>
          <cell r="DI67" t="str">
            <v>randyp@wallacearchitects.com</v>
          </cell>
          <cell r="DJ67" t="str">
            <v>Wallace Architects, LLC</v>
          </cell>
          <cell r="DK67" t="str">
            <v>John Shackelford</v>
          </cell>
          <cell r="DL67" t="str">
            <v>jshackelford@shackelfordlaw.com</v>
          </cell>
          <cell r="DM67" t="str">
            <v>Shackelford, Bowen, McKinley &amp; Norton, LLP</v>
          </cell>
          <cell r="DN67" t="str">
            <v>no</v>
          </cell>
          <cell r="DO67">
            <v>0</v>
          </cell>
          <cell r="DQ67">
            <v>0</v>
          </cell>
          <cell r="DR67">
            <v>0</v>
          </cell>
          <cell r="DS67">
            <v>48365950401</v>
          </cell>
          <cell r="DT67" t="str">
            <v>No</v>
          </cell>
          <cell r="DU67">
            <v>11</v>
          </cell>
          <cell r="DV67" t="str">
            <v>yes</v>
          </cell>
          <cell r="DW67" t="str">
            <v>Mission Carthage</v>
          </cell>
          <cell r="DX67" t="str">
            <v>Panola County Chamber of Commerce</v>
          </cell>
          <cell r="DY67" t="str">
            <v>East Texas Food Bank</v>
          </cell>
          <cell r="DZ67" t="str">
            <v>NA</v>
          </cell>
          <cell r="EA67">
            <v>0</v>
          </cell>
          <cell r="EB67">
            <v>0</v>
          </cell>
          <cell r="EC67" t="str">
            <v>Acquisition/Rehab</v>
          </cell>
          <cell r="ED67">
            <v>0</v>
          </cell>
          <cell r="EE67" t="str">
            <v>1305 E 6th, Ste 12</v>
          </cell>
          <cell r="EF67" t="str">
            <v>Austin</v>
          </cell>
          <cell r="EG67" t="str">
            <v>Alyssa Carpenter</v>
          </cell>
          <cell r="EH67" t="str">
            <v>ajcarpen@gmail.com</v>
          </cell>
          <cell r="EI67" t="str">
            <v>ajcarpen@gmail.com</v>
          </cell>
          <cell r="EJ67" t="str">
            <v>Alyssa Carpenter</v>
          </cell>
          <cell r="EK67" t="str">
            <v>S. Anderson Consulting, LLC</v>
          </cell>
          <cell r="EL67">
            <v>5127891295</v>
          </cell>
          <cell r="EM67">
            <v>5127891295</v>
          </cell>
          <cell r="EN67" t="str">
            <v>TX</v>
          </cell>
          <cell r="EO67">
            <v>78702</v>
          </cell>
          <cell r="EP67">
            <v>169.04447933019361</v>
          </cell>
          <cell r="EQ67">
            <v>137.80219780219781</v>
          </cell>
          <cell r="ER67">
            <v>92.014652014652015</v>
          </cell>
          <cell r="ES67" t="str">
            <v>100-101 Senior Ave</v>
          </cell>
          <cell r="ET67" t="str">
            <v>Carthage</v>
          </cell>
          <cell r="EU67" t="str">
            <v>Panola</v>
          </cell>
          <cell r="EV67" t="str">
            <v>Carthage Senior Estates</v>
          </cell>
          <cell r="EW67">
            <v>75633</v>
          </cell>
          <cell r="EX67" t="str">
            <v>Douglas Hamilton</v>
          </cell>
          <cell r="EY67" t="str">
            <v>douglashamilton@hamiltoncorporation.com</v>
          </cell>
          <cell r="EZ67" t="str">
            <v>Filson Development, LLC</v>
          </cell>
          <cell r="FA67" t="str">
            <v>yes</v>
          </cell>
          <cell r="FB67" t="str">
            <v>No</v>
          </cell>
          <cell r="FC67">
            <v>53</v>
          </cell>
          <cell r="FD67" t="str">
            <v>USDA’s 515 Program and received funding for elderly units</v>
          </cell>
          <cell r="FE67">
            <v>0</v>
          </cell>
          <cell r="FF67">
            <v>0</v>
          </cell>
          <cell r="FG67" t="str">
            <v>TBD</v>
          </cell>
          <cell r="FH67" t="str">
            <v>Yes</v>
          </cell>
          <cell r="FI67" t="str">
            <v>yes</v>
          </cell>
          <cell r="FJ67">
            <v>63</v>
          </cell>
          <cell r="FK67">
            <v>1.3</v>
          </cell>
          <cell r="FL67">
            <v>33021</v>
          </cell>
          <cell r="FM67">
            <v>32.145091999999998</v>
          </cell>
          <cell r="FN67" t="str">
            <v>yes</v>
          </cell>
          <cell r="FO67">
            <v>-94.357146999999998</v>
          </cell>
          <cell r="FP67" t="str">
            <v>yes</v>
          </cell>
          <cell r="FQ67" t="str">
            <v>no</v>
          </cell>
          <cell r="FR67" t="str">
            <v>Yes</v>
          </cell>
          <cell r="FS67" t="str">
            <v>No</v>
          </cell>
          <cell r="FT67" t="str">
            <v>yes</v>
          </cell>
          <cell r="FU67">
            <v>0</v>
          </cell>
          <cell r="FV67">
            <v>0</v>
          </cell>
          <cell r="FW67">
            <v>0</v>
          </cell>
          <cell r="FX67">
            <v>0</v>
          </cell>
          <cell r="FY67">
            <v>0</v>
          </cell>
          <cell r="FZ67">
            <v>0</v>
          </cell>
          <cell r="GA67" t="str">
            <v>Carthage Senior Estates, LP</v>
          </cell>
          <cell r="GB67" t="str">
            <v>Carthage Senior Estates GP, LLC</v>
          </cell>
          <cell r="GC67" t="str">
            <v>Filson Development, LLC</v>
          </cell>
          <cell r="GD67" t="str">
            <v>M. E. Consulting LLC dba M.E. Consulting Ltd</v>
          </cell>
          <cell r="GF67" t="str">
            <v>Limited Partnership</v>
          </cell>
          <cell r="GG67" t="str">
            <v>Limited Liability Company</v>
          </cell>
          <cell r="GH67" t="str">
            <v>Limited Liability Company</v>
          </cell>
          <cell r="GI67" t="str">
            <v>Limited Liability Company</v>
          </cell>
          <cell r="GJ67">
            <v>0</v>
          </cell>
          <cell r="GK67" t="str">
            <v>Phillip M. Minden</v>
          </cell>
          <cell r="GL67" t="str">
            <v>philip.minden@sterbank.bank</v>
          </cell>
          <cell r="GM67" t="str">
            <v>Sterling Bank</v>
          </cell>
          <cell r="GN67">
            <v>26.4</v>
          </cell>
          <cell r="GO67" t="str">
            <v>4q</v>
          </cell>
          <cell r="GP67">
            <v>0</v>
          </cell>
          <cell r="GQ67">
            <v>4</v>
          </cell>
          <cell r="GR67">
            <v>0</v>
          </cell>
          <cell r="GS67">
            <v>0</v>
          </cell>
          <cell r="GT67" t="str">
            <v>Rural</v>
          </cell>
          <cell r="GU67">
            <v>0</v>
          </cell>
          <cell r="GV67">
            <v>6</v>
          </cell>
          <cell r="GW67">
            <v>9</v>
          </cell>
          <cell r="GX67">
            <v>2</v>
          </cell>
          <cell r="GY67">
            <v>0</v>
          </cell>
          <cell r="GZ67">
            <v>15</v>
          </cell>
          <cell r="HA67">
            <v>11</v>
          </cell>
          <cell r="HB67">
            <v>11</v>
          </cell>
          <cell r="HC67">
            <v>0</v>
          </cell>
          <cell r="HD67">
            <v>4</v>
          </cell>
          <cell r="HE67">
            <v>3</v>
          </cell>
          <cell r="HF67">
            <v>0</v>
          </cell>
          <cell r="HG67">
            <v>1</v>
          </cell>
          <cell r="HH67">
            <v>10</v>
          </cell>
          <cell r="HI67">
            <v>26</v>
          </cell>
          <cell r="HJ67">
            <v>12</v>
          </cell>
          <cell r="HK67">
            <v>6</v>
          </cell>
          <cell r="HL67">
            <v>3</v>
          </cell>
          <cell r="HM67">
            <v>4</v>
          </cell>
          <cell r="HN67">
            <v>0</v>
          </cell>
          <cell r="HO67">
            <v>1</v>
          </cell>
          <cell r="HP67">
            <v>1</v>
          </cell>
          <cell r="HQ67">
            <v>0</v>
          </cell>
          <cell r="HR67">
            <v>17</v>
          </cell>
          <cell r="HS67">
            <v>0</v>
          </cell>
          <cell r="HT67" t="str">
            <v>no</v>
          </cell>
          <cell r="HU67" t="str">
            <v>no</v>
          </cell>
          <cell r="HV67" t="str">
            <v>no</v>
          </cell>
          <cell r="HW67" t="str">
            <v>yes</v>
          </cell>
          <cell r="HX67" t="str">
            <v>yes</v>
          </cell>
          <cell r="HY67" t="str">
            <v>yes</v>
          </cell>
          <cell r="HZ67" t="str">
            <v>NA</v>
          </cell>
          <cell r="IA67">
            <v>0</v>
          </cell>
          <cell r="IB67">
            <v>0</v>
          </cell>
          <cell r="IC67" t="str">
            <v>Andy Markenson</v>
          </cell>
          <cell r="ID67" t="str">
            <v>andy.markenson@rsequity.com</v>
          </cell>
          <cell r="IE67" t="str">
            <v>Red Stone Equity Partners</v>
          </cell>
          <cell r="IF67" t="str">
            <v>Elderly</v>
          </cell>
          <cell r="IG67">
            <v>0</v>
          </cell>
          <cell r="IH67">
            <v>44</v>
          </cell>
          <cell r="II67">
            <v>56</v>
          </cell>
          <cell r="IJ67">
            <v>38220</v>
          </cell>
          <cell r="IK67">
            <v>125</v>
          </cell>
          <cell r="IL67">
            <v>56</v>
          </cell>
          <cell r="IM67" t="str">
            <v>no</v>
          </cell>
          <cell r="IN67" t="str">
            <v>no</v>
          </cell>
          <cell r="IO67" t="str">
            <v>no</v>
          </cell>
          <cell r="IR67">
            <v>0</v>
          </cell>
          <cell r="IS67" t="str">
            <v>no</v>
          </cell>
        </row>
        <row r="68">
          <cell r="A68">
            <v>24161</v>
          </cell>
          <cell r="B68" t="str">
            <v>2024-03-01 13:22:21</v>
          </cell>
          <cell r="C68" t="str">
            <v>Q:/http-files/mf/2024-HTC/mf24161/Full Application_Hereford Estates_24161 USE THIS ONE.xlsx</v>
          </cell>
          <cell r="D68" t="str">
            <v>no</v>
          </cell>
          <cell r="E68" t="str">
            <v>yes</v>
          </cell>
          <cell r="F68" t="str">
            <v>yes</v>
          </cell>
          <cell r="G68" t="str">
            <v>no</v>
          </cell>
          <cell r="H68" t="str">
            <v>ajcarpen@gmail.com</v>
          </cell>
          <cell r="I68" t="str">
            <v>Alyssa Carpenter</v>
          </cell>
          <cell r="J68">
            <v>5127891295</v>
          </cell>
          <cell r="K68">
            <v>5127891295</v>
          </cell>
          <cell r="L68" t="str">
            <v>yes</v>
          </cell>
          <cell r="M68" t="str">
            <v>yes</v>
          </cell>
          <cell r="N68" t="str">
            <v>no</v>
          </cell>
          <cell r="O68">
            <v>0</v>
          </cell>
          <cell r="P68">
            <v>28</v>
          </cell>
          <cell r="Q68">
            <v>0</v>
          </cell>
          <cell r="R68">
            <v>0</v>
          </cell>
          <cell r="S68">
            <v>0</v>
          </cell>
          <cell r="T68">
            <v>0</v>
          </cell>
          <cell r="U68">
            <v>0</v>
          </cell>
          <cell r="V68" t="str">
            <v>Douglas Hamilton</v>
          </cell>
          <cell r="W68" t="str">
            <v>Dean Carlson</v>
          </cell>
          <cell r="X68" t="str">
            <v>douglashamilton@hamiltoncorporation.com</v>
          </cell>
          <cell r="Y68" t="str">
            <v>deancarlson@carlsonconsulting.net</v>
          </cell>
          <cell r="Z68" t="str">
            <v>Murdoch Contracting, LLC</v>
          </cell>
          <cell r="AA68" t="str">
            <v>Carlson Consulting Engineers</v>
          </cell>
          <cell r="AB68">
            <v>0</v>
          </cell>
          <cell r="AC68">
            <v>0</v>
          </cell>
          <cell r="AD68">
            <v>0</v>
          </cell>
          <cell r="AE68">
            <v>0</v>
          </cell>
          <cell r="AF68">
            <v>0</v>
          </cell>
          <cell r="AG68">
            <v>0</v>
          </cell>
          <cell r="AH68" t="str">
            <v>Douglas Hamilton</v>
          </cell>
          <cell r="AI68" t="str">
            <v>douglashamilton@hamiltoncorporation.com</v>
          </cell>
          <cell r="AJ68" t="str">
            <v>Murdoch Contracting, LLC</v>
          </cell>
          <cell r="AK68">
            <v>0</v>
          </cell>
          <cell r="AL68">
            <v>0</v>
          </cell>
          <cell r="AM68">
            <v>0</v>
          </cell>
          <cell r="AN68">
            <v>0</v>
          </cell>
          <cell r="AO68">
            <v>0</v>
          </cell>
          <cell r="AP68">
            <v>0</v>
          </cell>
          <cell r="AQ68" t="str">
            <v>no</v>
          </cell>
          <cell r="AR68" t="str">
            <v>yes</v>
          </cell>
          <cell r="AS68" t="str">
            <v>yes</v>
          </cell>
          <cell r="AT68">
            <v>457017</v>
          </cell>
          <cell r="AU68">
            <v>0</v>
          </cell>
          <cell r="AV68">
            <v>0</v>
          </cell>
          <cell r="AW68" t="str">
            <v>Choose a Dropdown</v>
          </cell>
          <cell r="AX68" t="str">
            <v>HOME-ARP Nonprofit Operating Cost and/or Capacity Building Assistance</v>
          </cell>
          <cell r="AY68">
            <v>0</v>
          </cell>
          <cell r="AZ68">
            <v>0</v>
          </cell>
          <cell r="BA68">
            <v>0</v>
          </cell>
          <cell r="BB68">
            <v>0</v>
          </cell>
          <cell r="BC68">
            <v>0</v>
          </cell>
          <cell r="BD68" t="str">
            <v>TBD</v>
          </cell>
          <cell r="BE68">
            <v>0</v>
          </cell>
          <cell r="BF68">
            <v>0</v>
          </cell>
          <cell r="BG68">
            <v>0</v>
          </cell>
          <cell r="BH68">
            <v>0</v>
          </cell>
          <cell r="BJ68">
            <v>0</v>
          </cell>
          <cell r="BK68" t="str">
            <v>Choose a Dropdown</v>
          </cell>
          <cell r="BL68">
            <v>0</v>
          </cell>
          <cell r="BM68">
            <v>0</v>
          </cell>
          <cell r="BN68">
            <v>0</v>
          </cell>
          <cell r="BO68">
            <v>0</v>
          </cell>
          <cell r="BP68">
            <v>0</v>
          </cell>
          <cell r="BQ68">
            <v>0</v>
          </cell>
          <cell r="BR68">
            <v>0</v>
          </cell>
          <cell r="BS68" t="str">
            <v>Linda Bell</v>
          </cell>
          <cell r="BT68" t="str">
            <v>linda@eagle-creek.biz</v>
          </cell>
          <cell r="BU68" t="str">
            <v>Eagle Creek Group, Inc.</v>
          </cell>
          <cell r="BV68">
            <v>7852867544</v>
          </cell>
          <cell r="BW68">
            <v>93148</v>
          </cell>
          <cell r="BX68" t="str">
            <v>No</v>
          </cell>
          <cell r="BY68" t="str">
            <v>No</v>
          </cell>
          <cell r="BZ68">
            <v>0</v>
          </cell>
          <cell r="CA68">
            <v>0</v>
          </cell>
          <cell r="CB68">
            <v>0</v>
          </cell>
          <cell r="CC68" t="str">
            <v>TBD</v>
          </cell>
          <cell r="CD68">
            <v>0</v>
          </cell>
          <cell r="CE68">
            <v>0</v>
          </cell>
          <cell r="CF68" t="str">
            <v>TBD</v>
          </cell>
          <cell r="CG68">
            <v>28</v>
          </cell>
          <cell r="CH68">
            <v>0</v>
          </cell>
          <cell r="CI68">
            <v>3</v>
          </cell>
          <cell r="CJ68">
            <v>0</v>
          </cell>
          <cell r="CK68">
            <v>6</v>
          </cell>
          <cell r="CL68">
            <v>19</v>
          </cell>
          <cell r="CM68">
            <v>0</v>
          </cell>
          <cell r="CN68">
            <v>0</v>
          </cell>
          <cell r="CO68">
            <v>0</v>
          </cell>
          <cell r="CP68">
            <v>0</v>
          </cell>
          <cell r="CQ68">
            <v>0</v>
          </cell>
          <cell r="CR68">
            <v>0</v>
          </cell>
          <cell r="CS68" t="str">
            <v>Brent L. Barringer</v>
          </cell>
          <cell r="CT68" t="str">
            <v>brent.barringer@tidwellgroup.com</v>
          </cell>
          <cell r="CU68" t="str">
            <v>Tidwell Group</v>
          </cell>
          <cell r="CV68" t="str">
            <v>3556 S Culpepper Circle, Suite 1</v>
          </cell>
          <cell r="CW68" t="str">
            <v>Springfield</v>
          </cell>
          <cell r="CX68" t="str">
            <v>Christina Ott</v>
          </cell>
          <cell r="CY68" t="str">
            <v>cott@hamiltoncorporation.com</v>
          </cell>
          <cell r="CZ68">
            <v>4178821701</v>
          </cell>
          <cell r="DA68">
            <v>4178821701</v>
          </cell>
          <cell r="DB68" t="str">
            <v>MO</v>
          </cell>
          <cell r="DC68">
            <v>65804</v>
          </cell>
          <cell r="DD68" t="str">
            <v>Hereford Estates, LP</v>
          </cell>
          <cell r="DE68" t="str">
            <v>Samuel T. Gill</v>
          </cell>
          <cell r="DF68" t="str">
            <v>sam@gillgroup.com</v>
          </cell>
          <cell r="DG68" t="str">
            <v>Gill Group</v>
          </cell>
          <cell r="DH68" t="str">
            <v>Randy Porter</v>
          </cell>
          <cell r="DI68" t="str">
            <v>randyp@wallacearchitects.com</v>
          </cell>
          <cell r="DJ68" t="str">
            <v>Wallace Architects, LLC</v>
          </cell>
          <cell r="DK68" t="str">
            <v>John Shackelford</v>
          </cell>
          <cell r="DL68" t="str">
            <v>jshackelford@shackelfordlaw.com</v>
          </cell>
          <cell r="DM68" t="str">
            <v>Shackelford, Bowen, McKinley &amp; Norton, LLP</v>
          </cell>
          <cell r="DN68" t="str">
            <v>no</v>
          </cell>
          <cell r="DO68">
            <v>0</v>
          </cell>
          <cell r="DQ68">
            <v>0</v>
          </cell>
          <cell r="DR68">
            <v>0</v>
          </cell>
          <cell r="DS68">
            <v>48117950300</v>
          </cell>
          <cell r="DT68" t="str">
            <v>No</v>
          </cell>
          <cell r="DU68">
            <v>11</v>
          </cell>
          <cell r="DV68" t="str">
            <v>yes</v>
          </cell>
          <cell r="DW68" t="str">
            <v>CASA del Llano, INC</v>
          </cell>
          <cell r="DX68" t="str">
            <v>Hereford Food Pantry</v>
          </cell>
          <cell r="DY68" t="str">
            <v>Big Brothers Big Sisters of Hereford</v>
          </cell>
          <cell r="DZ68" t="str">
            <v>Deaf Smith County Chamber of Commerce</v>
          </cell>
          <cell r="EA68" t="str">
            <v>NA</v>
          </cell>
          <cell r="EB68">
            <v>0</v>
          </cell>
          <cell r="EC68" t="str">
            <v>Acquisition/Rehab</v>
          </cell>
          <cell r="ED68">
            <v>0</v>
          </cell>
          <cell r="EE68" t="str">
            <v>1305 E 6th, Ste 12</v>
          </cell>
          <cell r="EF68" t="str">
            <v>Austin</v>
          </cell>
          <cell r="EG68" t="str">
            <v>Alyssa Carpenter</v>
          </cell>
          <cell r="EH68" t="str">
            <v>ajcarpen@gmail.com</v>
          </cell>
          <cell r="EI68" t="str">
            <v>ajcarpen@gmail.com</v>
          </cell>
          <cell r="EJ68" t="str">
            <v>Alyssa Carpenter</v>
          </cell>
          <cell r="EK68" t="str">
            <v>S. Anderson Consulting, LLC</v>
          </cell>
          <cell r="EL68">
            <v>5127891295</v>
          </cell>
          <cell r="EM68">
            <v>5127891295</v>
          </cell>
          <cell r="EN68" t="str">
            <v>TX</v>
          </cell>
          <cell r="EO68">
            <v>78702</v>
          </cell>
          <cell r="EP68">
            <v>174.58241758241761</v>
          </cell>
          <cell r="EQ68">
            <v>144.69230769230771</v>
          </cell>
          <cell r="ER68">
            <v>96.615384615384613</v>
          </cell>
          <cell r="ES68" t="str">
            <v>401 Jack Griffin Ave</v>
          </cell>
          <cell r="ET68" t="str">
            <v>Hereford</v>
          </cell>
          <cell r="EU68" t="str">
            <v>Deaf Smith</v>
          </cell>
          <cell r="EV68" t="str">
            <v>Hereford Estates</v>
          </cell>
          <cell r="EW68">
            <v>79045</v>
          </cell>
          <cell r="EX68" t="str">
            <v>J. Ryan Hamilton</v>
          </cell>
          <cell r="EY68" t="str">
            <v>ryanhamilton@hamiltoncorporation.com</v>
          </cell>
          <cell r="EZ68" t="str">
            <v>Texas Housing Developers, LLC</v>
          </cell>
          <cell r="FA68" t="str">
            <v>no</v>
          </cell>
          <cell r="FB68" t="str">
            <v>No</v>
          </cell>
          <cell r="FC68">
            <v>53</v>
          </cell>
          <cell r="FD68" t="str">
            <v>USDA’s 515 Program and received funding for elderly units</v>
          </cell>
          <cell r="FE68">
            <v>0</v>
          </cell>
          <cell r="FF68">
            <v>0</v>
          </cell>
          <cell r="FG68" t="str">
            <v>TBD</v>
          </cell>
          <cell r="FH68" t="str">
            <v>Yes</v>
          </cell>
          <cell r="FI68" t="str">
            <v>yes</v>
          </cell>
          <cell r="FJ68">
            <v>30</v>
          </cell>
          <cell r="FK68">
            <v>1.3</v>
          </cell>
          <cell r="FL68">
            <v>51062</v>
          </cell>
          <cell r="FM68">
            <v>34.833652999999998</v>
          </cell>
          <cell r="FN68" t="str">
            <v>yes</v>
          </cell>
          <cell r="FO68">
            <v>-102.408115</v>
          </cell>
          <cell r="FP68" t="str">
            <v>yes</v>
          </cell>
          <cell r="FQ68" t="str">
            <v>no</v>
          </cell>
          <cell r="FR68" t="str">
            <v>Yes</v>
          </cell>
          <cell r="FS68" t="str">
            <v>No</v>
          </cell>
          <cell r="FT68" t="str">
            <v>yes</v>
          </cell>
          <cell r="FU68">
            <v>0</v>
          </cell>
          <cell r="FV68">
            <v>0</v>
          </cell>
          <cell r="FW68">
            <v>0</v>
          </cell>
          <cell r="FX68" t="str">
            <v>x</v>
          </cell>
          <cell r="FY68">
            <v>0</v>
          </cell>
          <cell r="FZ68">
            <v>0</v>
          </cell>
          <cell r="GA68" t="str">
            <v>Hereford Estates, LP</v>
          </cell>
          <cell r="GB68" t="str">
            <v>Hereford Estates GP, LLC</v>
          </cell>
          <cell r="GC68" t="str">
            <v>Texas Housing Developers, LLC</v>
          </cell>
          <cell r="GD68" t="str">
            <v>M.E. Consulting LLC dba M.E. Consulting Ltd</v>
          </cell>
          <cell r="GF68" t="str">
            <v>Limited Partnership</v>
          </cell>
          <cell r="GG68" t="str">
            <v>Limited Liability Company</v>
          </cell>
          <cell r="GH68" t="str">
            <v>Limited Liability Company</v>
          </cell>
          <cell r="GI68" t="str">
            <v>Limited Liability Company</v>
          </cell>
          <cell r="GJ68">
            <v>0</v>
          </cell>
          <cell r="GK68" t="str">
            <v>Philip M. Minden</v>
          </cell>
          <cell r="GL68" t="str">
            <v>philip.minden@sterbank.bank</v>
          </cell>
          <cell r="GM68" t="str">
            <v>Sterling Bank</v>
          </cell>
          <cell r="GN68">
            <v>6.3</v>
          </cell>
          <cell r="GO68" t="str">
            <v>3q</v>
          </cell>
          <cell r="GP68">
            <v>0</v>
          </cell>
          <cell r="GQ68">
            <v>1</v>
          </cell>
          <cell r="GR68">
            <v>0</v>
          </cell>
          <cell r="GS68">
            <v>0</v>
          </cell>
          <cell r="GT68" t="str">
            <v>Rural</v>
          </cell>
          <cell r="GU68">
            <v>0</v>
          </cell>
          <cell r="GV68">
            <v>6</v>
          </cell>
          <cell r="GW68">
            <v>9</v>
          </cell>
          <cell r="GX68">
            <v>2</v>
          </cell>
          <cell r="GY68">
            <v>0</v>
          </cell>
          <cell r="GZ68">
            <v>15</v>
          </cell>
          <cell r="HA68">
            <v>11</v>
          </cell>
          <cell r="HB68">
            <v>11</v>
          </cell>
          <cell r="HC68">
            <v>0</v>
          </cell>
          <cell r="HD68">
            <v>4</v>
          </cell>
          <cell r="HE68">
            <v>3</v>
          </cell>
          <cell r="HF68">
            <v>0</v>
          </cell>
          <cell r="HG68">
            <v>1</v>
          </cell>
          <cell r="HH68">
            <v>10</v>
          </cell>
          <cell r="HI68">
            <v>26</v>
          </cell>
          <cell r="HJ68">
            <v>12</v>
          </cell>
          <cell r="HK68">
            <v>6</v>
          </cell>
          <cell r="HL68">
            <v>3</v>
          </cell>
          <cell r="HM68">
            <v>4</v>
          </cell>
          <cell r="HN68">
            <v>0</v>
          </cell>
          <cell r="HO68">
            <v>1</v>
          </cell>
          <cell r="HP68">
            <v>1</v>
          </cell>
          <cell r="HQ68">
            <v>0</v>
          </cell>
          <cell r="HR68">
            <v>17</v>
          </cell>
          <cell r="HS68">
            <v>0</v>
          </cell>
          <cell r="HT68" t="str">
            <v>no</v>
          </cell>
          <cell r="HU68" t="str">
            <v>no</v>
          </cell>
          <cell r="HV68" t="str">
            <v>no</v>
          </cell>
          <cell r="HW68" t="str">
            <v>yes</v>
          </cell>
          <cell r="HX68" t="str">
            <v>yes</v>
          </cell>
          <cell r="HY68" t="str">
            <v>yes</v>
          </cell>
          <cell r="HZ68" t="str">
            <v>Deaf Smith County Chamber of Commerce</v>
          </cell>
          <cell r="IA68">
            <v>0</v>
          </cell>
          <cell r="IB68">
            <v>0</v>
          </cell>
          <cell r="IC68" t="str">
            <v>Andy Markenson</v>
          </cell>
          <cell r="ID68" t="str">
            <v>andy.markenson@rsequity.com</v>
          </cell>
          <cell r="IE68" t="str">
            <v>Red Stone Equity Partners</v>
          </cell>
          <cell r="IF68" t="str">
            <v>Elderly</v>
          </cell>
          <cell r="IG68">
            <v>0</v>
          </cell>
          <cell r="IH68">
            <v>44</v>
          </cell>
          <cell r="II68">
            <v>28</v>
          </cell>
          <cell r="IJ68">
            <v>18200</v>
          </cell>
          <cell r="IK68">
            <v>125</v>
          </cell>
          <cell r="IL68">
            <v>28</v>
          </cell>
          <cell r="IM68" t="str">
            <v>no</v>
          </cell>
          <cell r="IN68" t="str">
            <v>no</v>
          </cell>
          <cell r="IO68" t="str">
            <v>no</v>
          </cell>
          <cell r="IR68">
            <v>0</v>
          </cell>
          <cell r="IS68" t="str">
            <v>no</v>
          </cell>
        </row>
        <row r="69">
          <cell r="A69">
            <v>24165</v>
          </cell>
          <cell r="B69" t="str">
            <v>2024-03-01 15:44:19</v>
          </cell>
          <cell r="C69" t="str">
            <v>Q:/http-files/mf/2024-HTC/mf24165/Full Application_West End_24165 (USE THIS ONE).xlsx</v>
          </cell>
          <cell r="D69" t="str">
            <v>no</v>
          </cell>
          <cell r="E69" t="str">
            <v>no</v>
          </cell>
          <cell r="F69" t="str">
            <v>yes</v>
          </cell>
          <cell r="G69" t="str">
            <v>no</v>
          </cell>
          <cell r="H69" t="str">
            <v>zach@sycamoredevelopment.com</v>
          </cell>
          <cell r="I69" t="str">
            <v>Zachary Krochtengel</v>
          </cell>
          <cell r="J69">
            <v>2158062216</v>
          </cell>
          <cell r="K69">
            <v>2158062216</v>
          </cell>
          <cell r="L69" t="str">
            <v>yes</v>
          </cell>
          <cell r="M69" t="str">
            <v>no</v>
          </cell>
          <cell r="N69" t="str">
            <v>yes</v>
          </cell>
          <cell r="O69">
            <v>56</v>
          </cell>
          <cell r="P69">
            <v>25</v>
          </cell>
          <cell r="Q69">
            <v>69</v>
          </cell>
          <cell r="R69">
            <v>4</v>
          </cell>
          <cell r="S69">
            <v>0</v>
          </cell>
          <cell r="T69">
            <v>0</v>
          </cell>
          <cell r="U69">
            <v>0</v>
          </cell>
          <cell r="V69" t="str">
            <v>Zach Krochtengel</v>
          </cell>
          <cell r="W69" t="str">
            <v>Brandon O'Donald</v>
          </cell>
          <cell r="X69" t="str">
            <v>zach@sycamoredevelopment.com</v>
          </cell>
          <cell r="Y69" t="str">
            <v>BODonald@pape-dawson.com</v>
          </cell>
          <cell r="Z69" t="str">
            <v>Zach Krochtengel</v>
          </cell>
          <cell r="AA69" t="str">
            <v>Pape Dawson Engineers</v>
          </cell>
          <cell r="AB69">
            <v>0</v>
          </cell>
          <cell r="AC69" t="str">
            <v>x</v>
          </cell>
          <cell r="AD69">
            <v>0</v>
          </cell>
          <cell r="AE69">
            <v>0</v>
          </cell>
          <cell r="AF69">
            <v>0</v>
          </cell>
          <cell r="AG69">
            <v>0</v>
          </cell>
          <cell r="AH69">
            <v>0</v>
          </cell>
          <cell r="AI69">
            <v>0</v>
          </cell>
          <cell r="AJ69" t="str">
            <v>TBD</v>
          </cell>
          <cell r="AK69">
            <v>0</v>
          </cell>
          <cell r="AL69">
            <v>0</v>
          </cell>
          <cell r="AM69">
            <v>0</v>
          </cell>
          <cell r="AN69">
            <v>0</v>
          </cell>
          <cell r="AO69">
            <v>0</v>
          </cell>
          <cell r="AP69">
            <v>0</v>
          </cell>
          <cell r="AQ69" t="str">
            <v>no</v>
          </cell>
          <cell r="AR69" t="str">
            <v>no</v>
          </cell>
          <cell r="AS69" t="str">
            <v>no</v>
          </cell>
          <cell r="AT69">
            <v>2000000</v>
          </cell>
          <cell r="AU69">
            <v>0</v>
          </cell>
          <cell r="AV69">
            <v>0</v>
          </cell>
          <cell r="AW69" t="str">
            <v>Choose a Dropdown</v>
          </cell>
          <cell r="AX69" t="str">
            <v>HOME-ARP Nonprofit Operating Cost and/or Capacity Building Assistance</v>
          </cell>
          <cell r="AY69">
            <v>0</v>
          </cell>
          <cell r="AZ69">
            <v>0</v>
          </cell>
          <cell r="BA69">
            <v>0</v>
          </cell>
          <cell r="BB69">
            <v>0</v>
          </cell>
          <cell r="BC69">
            <v>0</v>
          </cell>
          <cell r="BD69" t="str">
            <v>TBD</v>
          </cell>
          <cell r="BE69">
            <v>0</v>
          </cell>
          <cell r="BF69">
            <v>0</v>
          </cell>
          <cell r="BG69" t="str">
            <v>Darrell G. Jack</v>
          </cell>
          <cell r="BH69" t="str">
            <v>amd@stic.net</v>
          </cell>
          <cell r="BI69" t="str">
            <v>Apartment MarketData, LLC</v>
          </cell>
          <cell r="BJ69">
            <v>0</v>
          </cell>
          <cell r="BK69" t="str">
            <v>Choose a Dropdown</v>
          </cell>
          <cell r="BL69">
            <v>0</v>
          </cell>
          <cell r="BM69">
            <v>0</v>
          </cell>
          <cell r="BN69">
            <v>0</v>
          </cell>
          <cell r="BO69">
            <v>0</v>
          </cell>
          <cell r="BP69">
            <v>0</v>
          </cell>
          <cell r="BQ69">
            <v>0</v>
          </cell>
          <cell r="BR69">
            <v>0</v>
          </cell>
          <cell r="BS69">
            <v>0</v>
          </cell>
          <cell r="BT69">
            <v>0</v>
          </cell>
          <cell r="BU69" t="str">
            <v>TBD</v>
          </cell>
          <cell r="BV69">
            <v>0</v>
          </cell>
          <cell r="BX69" t="str">
            <v>No</v>
          </cell>
          <cell r="BY69" t="str">
            <v>No</v>
          </cell>
          <cell r="BZ69">
            <v>0</v>
          </cell>
          <cell r="CA69">
            <v>0</v>
          </cell>
          <cell r="CB69">
            <v>0</v>
          </cell>
          <cell r="CC69" t="str">
            <v>TBD</v>
          </cell>
          <cell r="CD69">
            <v>0</v>
          </cell>
          <cell r="CE69">
            <v>0</v>
          </cell>
          <cell r="CF69" t="str">
            <v>TBD</v>
          </cell>
          <cell r="CG69">
            <v>63</v>
          </cell>
          <cell r="CH69">
            <v>0</v>
          </cell>
          <cell r="CI69">
            <v>23</v>
          </cell>
          <cell r="CJ69">
            <v>0</v>
          </cell>
          <cell r="CK69">
            <v>0</v>
          </cell>
          <cell r="CL69">
            <v>23</v>
          </cell>
          <cell r="CM69">
            <v>4</v>
          </cell>
          <cell r="CN69">
            <v>13</v>
          </cell>
          <cell r="CO69">
            <v>0</v>
          </cell>
          <cell r="CP69">
            <v>91</v>
          </cell>
          <cell r="CQ69">
            <v>91</v>
          </cell>
          <cell r="CR69">
            <v>0</v>
          </cell>
          <cell r="CS69" t="str">
            <v>John Karl Johnson</v>
          </cell>
          <cell r="CT69" t="str">
            <v>johnkarl.johnson@novoco.com</v>
          </cell>
          <cell r="CU69" t="str">
            <v>Novogradac</v>
          </cell>
          <cell r="CV69" t="str">
            <v>901 S Mopac Expressway, Building 5, Suite 100</v>
          </cell>
          <cell r="CW69" t="str">
            <v>Austin</v>
          </cell>
          <cell r="CX69" t="str">
            <v>Jessica Krochtengel</v>
          </cell>
          <cell r="CY69" t="str">
            <v>sycamorestrategies@gmail.com</v>
          </cell>
          <cell r="CZ69">
            <v>0</v>
          </cell>
          <cell r="DA69">
            <v>2158062216</v>
          </cell>
          <cell r="DB69" t="str">
            <v>TX</v>
          </cell>
          <cell r="DC69">
            <v>78746</v>
          </cell>
          <cell r="DD69" t="str">
            <v>West End Lofts LP</v>
          </cell>
          <cell r="DE69">
            <v>0</v>
          </cell>
          <cell r="DF69" t="str">
            <v>jpoe@poeconet</v>
          </cell>
          <cell r="DG69" t="str">
            <v>Jack Poe Company Incorporated</v>
          </cell>
          <cell r="DH69" t="str">
            <v>Adam Jones</v>
          </cell>
          <cell r="DI69" t="str">
            <v>ajones@bennett.partners</v>
          </cell>
          <cell r="DJ69" t="str">
            <v>Bennett Partners</v>
          </cell>
          <cell r="DK69" t="str">
            <v>Julia Beckman</v>
          </cell>
          <cell r="DL69" t="str">
            <v>jbeckman@munsch.com</v>
          </cell>
          <cell r="DM69" t="str">
            <v>Munsch Hardit Kopf &amp; Harr, P.C.</v>
          </cell>
          <cell r="DN69" t="str">
            <v>yes</v>
          </cell>
          <cell r="DO69">
            <v>0</v>
          </cell>
          <cell r="DQ69">
            <v>0</v>
          </cell>
          <cell r="DR69">
            <v>0</v>
          </cell>
          <cell r="DS69">
            <v>48113003102</v>
          </cell>
          <cell r="DT69" t="str">
            <v>No</v>
          </cell>
          <cell r="DU69">
            <v>11</v>
          </cell>
          <cell r="DV69" t="str">
            <v>yes</v>
          </cell>
          <cell r="DW69" t="str">
            <v>The Ruth Cheatham Foundation</v>
          </cell>
          <cell r="DX69" t="str">
            <v>AIDS Services of Dallas (PWA Coalition of Dallas, Inc.)</v>
          </cell>
          <cell r="DY69" t="str">
            <v>Legal Hospice of Texas</v>
          </cell>
          <cell r="DZ69" t="str">
            <v>Victory Baptist Church of Dallas</v>
          </cell>
          <cell r="EA69" t="str">
            <v>Association of Persons Affected by Addiction (APAA)</v>
          </cell>
          <cell r="EC69" t="str">
            <v>New Construction</v>
          </cell>
          <cell r="ED69" t="str">
            <v>Adaptive Reuse</v>
          </cell>
          <cell r="EE69" t="str">
            <v>1305 E 6th, Ste 12</v>
          </cell>
          <cell r="EF69" t="str">
            <v>Austin</v>
          </cell>
          <cell r="EG69" t="str">
            <v>Meredith Edwards</v>
          </cell>
          <cell r="EH69" t="str">
            <v>meredith@meconsulting.ltd</v>
          </cell>
          <cell r="EI69" t="str">
            <v>meredith@meconsulting.ltd</v>
          </cell>
          <cell r="EJ69" t="str">
            <v>Meredith Edwards</v>
          </cell>
          <cell r="EK69" t="str">
            <v>S Anderson Consulting</v>
          </cell>
          <cell r="EL69">
            <v>3035130544</v>
          </cell>
          <cell r="EM69">
            <v>3035130544</v>
          </cell>
          <cell r="EN69" t="str">
            <v>TX</v>
          </cell>
          <cell r="EO69">
            <v>78702</v>
          </cell>
          <cell r="EP69">
            <v>314.54310278845378</v>
          </cell>
          <cell r="EQ69">
            <v>203.09410662548359</v>
          </cell>
          <cell r="ER69">
            <v>352.560214739304</v>
          </cell>
          <cell r="ES69" t="str">
            <v>805 Elm St</v>
          </cell>
          <cell r="ET69" t="str">
            <v>Dallas</v>
          </cell>
          <cell r="EU69" t="str">
            <v>Dallas</v>
          </cell>
          <cell r="EV69" t="str">
            <v>West End Lofts</v>
          </cell>
          <cell r="EW69">
            <v>75202</v>
          </cell>
          <cell r="EX69" t="str">
            <v>Jessica Krochtengel</v>
          </cell>
          <cell r="EY69" t="str">
            <v>development@sycamoredevelopment.com</v>
          </cell>
          <cell r="EZ69" t="str">
            <v>Sycamore Strategies, LLC</v>
          </cell>
          <cell r="FA69" t="str">
            <v>no</v>
          </cell>
          <cell r="FB69" t="str">
            <v>No</v>
          </cell>
          <cell r="FC69">
            <v>58</v>
          </cell>
          <cell r="FD69">
            <v>0</v>
          </cell>
          <cell r="FE69" t="str">
            <v>Brandon O'Donald</v>
          </cell>
          <cell r="FF69" t="str">
            <v>BODonald@pape-dawson.com</v>
          </cell>
          <cell r="FG69" t="str">
            <v>Pape Dawson Engineers</v>
          </cell>
          <cell r="FH69" t="str">
            <v>Yes</v>
          </cell>
          <cell r="FI69" t="str">
            <v>no</v>
          </cell>
          <cell r="FJ69">
            <v>140</v>
          </cell>
          <cell r="FK69">
            <v>1.3</v>
          </cell>
          <cell r="FL69">
            <v>90458</v>
          </cell>
          <cell r="FM69">
            <v>32.780599000000002</v>
          </cell>
          <cell r="FN69" t="str">
            <v>yes</v>
          </cell>
          <cell r="FO69">
            <v>-96.805166</v>
          </cell>
          <cell r="FP69" t="str">
            <v>yes</v>
          </cell>
          <cell r="FQ69" t="str">
            <v>yes</v>
          </cell>
          <cell r="FR69" t="str">
            <v>No</v>
          </cell>
          <cell r="FS69" t="str">
            <v>No</v>
          </cell>
          <cell r="FT69" t="str">
            <v>yes</v>
          </cell>
          <cell r="FU69">
            <v>0</v>
          </cell>
          <cell r="FV69">
            <v>0</v>
          </cell>
          <cell r="FW69">
            <v>0</v>
          </cell>
          <cell r="FX69" t="str">
            <v>x</v>
          </cell>
          <cell r="FY69">
            <v>0</v>
          </cell>
          <cell r="FZ69">
            <v>0</v>
          </cell>
          <cell r="GA69" t="str">
            <v>West End Lofts, LP</v>
          </cell>
          <cell r="GB69" t="str">
            <v>West End Lofts GP, LLC</v>
          </cell>
          <cell r="GC69" t="str">
            <v>Sycamore Strategies, LLC</v>
          </cell>
          <cell r="GE69">
            <v>0</v>
          </cell>
          <cell r="GF69" t="str">
            <v>Limited Partnership</v>
          </cell>
          <cell r="GG69" t="str">
            <v>Limited Liability Company</v>
          </cell>
          <cell r="GH69" t="str">
            <v>Limited Liability Company</v>
          </cell>
          <cell r="GI69">
            <v>0</v>
          </cell>
          <cell r="GJ69">
            <v>0</v>
          </cell>
          <cell r="GK69" t="str">
            <v>Catherine Lee</v>
          </cell>
          <cell r="GL69" t="str">
            <v>carrie.e.lee@citi.com</v>
          </cell>
          <cell r="GM69" t="str">
            <v>Community Capital</v>
          </cell>
          <cell r="GN69">
            <v>10.7</v>
          </cell>
          <cell r="GO69" t="str">
            <v>2q</v>
          </cell>
          <cell r="GP69">
            <v>1</v>
          </cell>
          <cell r="GQ69">
            <v>3</v>
          </cell>
          <cell r="GR69">
            <v>0</v>
          </cell>
          <cell r="GS69">
            <v>0</v>
          </cell>
          <cell r="GT69" t="str">
            <v>Urban</v>
          </cell>
          <cell r="GU69">
            <v>0</v>
          </cell>
          <cell r="GV69">
            <v>6</v>
          </cell>
          <cell r="GW69">
            <v>9</v>
          </cell>
          <cell r="GX69">
            <v>2</v>
          </cell>
          <cell r="GY69">
            <v>0</v>
          </cell>
          <cell r="GZ69">
            <v>15</v>
          </cell>
          <cell r="HA69">
            <v>11</v>
          </cell>
          <cell r="HB69">
            <v>11</v>
          </cell>
          <cell r="HC69">
            <v>7</v>
          </cell>
          <cell r="HD69">
            <v>5</v>
          </cell>
          <cell r="HE69">
            <v>3</v>
          </cell>
          <cell r="HF69">
            <v>4</v>
          </cell>
          <cell r="HG69">
            <v>1</v>
          </cell>
          <cell r="HH69">
            <v>10</v>
          </cell>
          <cell r="HI69">
            <v>26</v>
          </cell>
          <cell r="HJ69">
            <v>12</v>
          </cell>
          <cell r="HK69">
            <v>6</v>
          </cell>
          <cell r="HL69">
            <v>3</v>
          </cell>
          <cell r="HM69">
            <v>4</v>
          </cell>
          <cell r="HN69">
            <v>5</v>
          </cell>
          <cell r="HO69">
            <v>1</v>
          </cell>
          <cell r="HP69">
            <v>1</v>
          </cell>
          <cell r="HQ69">
            <v>0</v>
          </cell>
          <cell r="HR69">
            <v>17</v>
          </cell>
          <cell r="HS69">
            <v>0</v>
          </cell>
          <cell r="HT69" t="str">
            <v>no</v>
          </cell>
          <cell r="HU69" t="str">
            <v>no</v>
          </cell>
          <cell r="HV69" t="str">
            <v>no</v>
          </cell>
          <cell r="HW69" t="str">
            <v>yes</v>
          </cell>
          <cell r="HX69" t="str">
            <v>yes</v>
          </cell>
          <cell r="HY69" t="str">
            <v>yes</v>
          </cell>
          <cell r="HZ69" t="str">
            <v>Victory Baptist Church of Dallas</v>
          </cell>
          <cell r="IA69" t="str">
            <v>x</v>
          </cell>
          <cell r="IB69">
            <v>0</v>
          </cell>
          <cell r="IC69" t="str">
            <v>Omar Chaudhry</v>
          </cell>
          <cell r="ID69" t="str">
            <v>omar.chaudhry@huntcompanies.com</v>
          </cell>
          <cell r="IE69" t="str">
            <v>Hunt Capital Partners</v>
          </cell>
          <cell r="IF69" t="str">
            <v>General</v>
          </cell>
          <cell r="IG69">
            <v>0</v>
          </cell>
          <cell r="IH69">
            <v>56</v>
          </cell>
          <cell r="II69">
            <v>63</v>
          </cell>
          <cell r="IJ69">
            <v>125618</v>
          </cell>
          <cell r="IK69">
            <v>142</v>
          </cell>
          <cell r="IL69">
            <v>154</v>
          </cell>
          <cell r="IM69" t="str">
            <v>no</v>
          </cell>
          <cell r="IN69" t="str">
            <v>no</v>
          </cell>
          <cell r="IO69" t="str">
            <v>no</v>
          </cell>
          <cell r="IR69">
            <v>0</v>
          </cell>
          <cell r="IS69" t="str">
            <v>no</v>
          </cell>
        </row>
        <row r="70">
          <cell r="A70">
            <v>24166</v>
          </cell>
          <cell r="B70" t="str">
            <v>2024-03-01 10:13:32</v>
          </cell>
          <cell r="C70" t="str">
            <v>Q:/http-files/mf/2024-HTC/mf24166/Full Application_Braniff Lofts_24166.xlsx</v>
          </cell>
          <cell r="D70" t="str">
            <v>no</v>
          </cell>
          <cell r="E70" t="str">
            <v>yes</v>
          </cell>
          <cell r="F70" t="str">
            <v>yes</v>
          </cell>
          <cell r="G70" t="str">
            <v>no</v>
          </cell>
          <cell r="H70" t="str">
            <v>zach@sycamoredevelopment.com</v>
          </cell>
          <cell r="I70" t="str">
            <v>Zachary Krochtengel</v>
          </cell>
          <cell r="J70">
            <v>2158062216</v>
          </cell>
          <cell r="K70">
            <v>2158062216</v>
          </cell>
          <cell r="L70" t="str">
            <v>yes</v>
          </cell>
          <cell r="M70" t="str">
            <v>yes</v>
          </cell>
          <cell r="N70" t="str">
            <v>yes</v>
          </cell>
          <cell r="O70">
            <v>12</v>
          </cell>
          <cell r="P70">
            <v>36</v>
          </cell>
          <cell r="Q70">
            <v>0</v>
          </cell>
          <cell r="R70">
            <v>0</v>
          </cell>
          <cell r="S70">
            <v>0</v>
          </cell>
          <cell r="T70">
            <v>0</v>
          </cell>
          <cell r="U70">
            <v>0</v>
          </cell>
          <cell r="V70" t="str">
            <v>Zachary Krochtengel</v>
          </cell>
          <cell r="W70" t="str">
            <v>Brandon O'Donald</v>
          </cell>
          <cell r="X70" t="str">
            <v>sycamorestrategies@gmail.com</v>
          </cell>
          <cell r="Y70" t="str">
            <v>BODonald@pape-dawson.com</v>
          </cell>
          <cell r="Z70" t="str">
            <v>Sycamore Strategies, LLC</v>
          </cell>
          <cell r="AA70" t="str">
            <v>Pape Dawson Engineers</v>
          </cell>
          <cell r="AB70">
            <v>0</v>
          </cell>
          <cell r="AC70" t="str">
            <v>x</v>
          </cell>
          <cell r="AD70">
            <v>0</v>
          </cell>
          <cell r="AE70">
            <v>0</v>
          </cell>
          <cell r="AF70">
            <v>0</v>
          </cell>
          <cell r="AG70">
            <v>0</v>
          </cell>
          <cell r="AH70">
            <v>0</v>
          </cell>
          <cell r="AI70">
            <v>0</v>
          </cell>
          <cell r="AJ70" t="str">
            <v>TBD</v>
          </cell>
          <cell r="AK70">
            <v>0</v>
          </cell>
          <cell r="AL70">
            <v>0</v>
          </cell>
          <cell r="AM70">
            <v>0</v>
          </cell>
          <cell r="AN70">
            <v>0</v>
          </cell>
          <cell r="AO70">
            <v>0</v>
          </cell>
          <cell r="AP70">
            <v>0</v>
          </cell>
          <cell r="AQ70" t="str">
            <v>no</v>
          </cell>
          <cell r="AR70" t="str">
            <v>no</v>
          </cell>
          <cell r="AS70" t="str">
            <v>no</v>
          </cell>
          <cell r="AT70">
            <v>2000000</v>
          </cell>
          <cell r="AU70">
            <v>0</v>
          </cell>
          <cell r="AV70">
            <v>0</v>
          </cell>
          <cell r="AW70" t="str">
            <v>Choose a Dropdown</v>
          </cell>
          <cell r="AX70" t="str">
            <v>HOME-ARP Nonprofit Operating Cost and/or Capacity Building Assistance</v>
          </cell>
          <cell r="AY70">
            <v>0</v>
          </cell>
          <cell r="AZ70">
            <v>0</v>
          </cell>
          <cell r="BA70">
            <v>0</v>
          </cell>
          <cell r="BB70">
            <v>0</v>
          </cell>
          <cell r="BC70">
            <v>0</v>
          </cell>
          <cell r="BD70" t="str">
            <v>TBD</v>
          </cell>
          <cell r="BE70">
            <v>0</v>
          </cell>
          <cell r="BF70">
            <v>0</v>
          </cell>
          <cell r="BG70">
            <v>0</v>
          </cell>
          <cell r="BH70">
            <v>0</v>
          </cell>
          <cell r="BI70" t="str">
            <v>TBD</v>
          </cell>
          <cell r="BJ70">
            <v>0</v>
          </cell>
          <cell r="BK70" t="str">
            <v>Choose a Dropdown</v>
          </cell>
          <cell r="BL70">
            <v>0</v>
          </cell>
          <cell r="BM70">
            <v>0</v>
          </cell>
          <cell r="BN70">
            <v>0</v>
          </cell>
          <cell r="BO70">
            <v>0</v>
          </cell>
          <cell r="BP70">
            <v>0</v>
          </cell>
          <cell r="BQ70">
            <v>0</v>
          </cell>
          <cell r="BR70">
            <v>0</v>
          </cell>
          <cell r="BS70">
            <v>0</v>
          </cell>
          <cell r="BT70">
            <v>0</v>
          </cell>
          <cell r="BU70" t="str">
            <v>TBD</v>
          </cell>
          <cell r="BV70">
            <v>0</v>
          </cell>
          <cell r="BX70" t="str">
            <v>No</v>
          </cell>
          <cell r="BY70" t="str">
            <v>No</v>
          </cell>
          <cell r="BZ70">
            <v>0</v>
          </cell>
          <cell r="CA70" t="str">
            <v>Traswell Livingston</v>
          </cell>
          <cell r="CB70" t="str">
            <v>tlivingston@aidsdallas.org</v>
          </cell>
          <cell r="CC70" t="str">
            <v>Aids Services of Dallas DBA Coalition of Dallas INC</v>
          </cell>
          <cell r="CD70">
            <v>0</v>
          </cell>
          <cell r="CE70">
            <v>0</v>
          </cell>
          <cell r="CF70" t="str">
            <v>TBD</v>
          </cell>
          <cell r="CG70">
            <v>48</v>
          </cell>
          <cell r="CH70">
            <v>0</v>
          </cell>
          <cell r="CI70">
            <v>10</v>
          </cell>
          <cell r="CJ70">
            <v>0</v>
          </cell>
          <cell r="CK70">
            <v>29</v>
          </cell>
          <cell r="CL70">
            <v>9</v>
          </cell>
          <cell r="CM70">
            <v>0</v>
          </cell>
          <cell r="CN70">
            <v>0</v>
          </cell>
          <cell r="CO70">
            <v>0</v>
          </cell>
          <cell r="CP70">
            <v>0</v>
          </cell>
          <cell r="CQ70">
            <v>0</v>
          </cell>
          <cell r="CR70">
            <v>0</v>
          </cell>
          <cell r="CS70" t="str">
            <v>John Karl Johnson</v>
          </cell>
          <cell r="CT70" t="str">
            <v>JohnKarl.Johnson@novoco.com</v>
          </cell>
          <cell r="CU70" t="str">
            <v>Novogradac</v>
          </cell>
          <cell r="CV70" t="str">
            <v>901 S Mopac Expressway, Building 5, Suite 100</v>
          </cell>
          <cell r="CW70" t="str">
            <v>Austin</v>
          </cell>
          <cell r="CX70" t="str">
            <v>Jessica Krochtengel</v>
          </cell>
          <cell r="CY70" t="str">
            <v>sycamorestrategies@gmail.com</v>
          </cell>
          <cell r="CZ70">
            <v>0</v>
          </cell>
          <cell r="DA70">
            <v>2158062216</v>
          </cell>
          <cell r="DB70" t="str">
            <v>TX</v>
          </cell>
          <cell r="DC70">
            <v>78746</v>
          </cell>
          <cell r="DD70" t="str">
            <v>Braniff Lofts, LP</v>
          </cell>
          <cell r="DE70" t="str">
            <v>Jack Poe</v>
          </cell>
          <cell r="DF70" t="str">
            <v>jpoe@poeco.net</v>
          </cell>
          <cell r="DG70" t="str">
            <v>Jack Poe Company Incorporated</v>
          </cell>
          <cell r="DH70" t="str">
            <v>Matthew Finn</v>
          </cell>
          <cell r="DI70">
            <v>0</v>
          </cell>
          <cell r="DJ70" t="str">
            <v>Finn Architecture and Design</v>
          </cell>
          <cell r="DK70" t="str">
            <v>Julia Beckman</v>
          </cell>
          <cell r="DL70" t="str">
            <v>jbeckman@munsch.com</v>
          </cell>
          <cell r="DM70" t="str">
            <v>Munsch Hardt Kopf &amp; Harr, P.C.</v>
          </cell>
          <cell r="DN70" t="str">
            <v>no</v>
          </cell>
          <cell r="DO70">
            <v>0</v>
          </cell>
          <cell r="DQ70">
            <v>0</v>
          </cell>
          <cell r="DR70">
            <v>0</v>
          </cell>
          <cell r="DS70">
            <v>48113000501</v>
          </cell>
          <cell r="DT70" t="str">
            <v>No</v>
          </cell>
          <cell r="DU70">
            <v>11</v>
          </cell>
          <cell r="DV70" t="str">
            <v>yes</v>
          </cell>
          <cell r="DW70" t="str">
            <v>The Ruth Cheatham Foundation</v>
          </cell>
          <cell r="DX70" t="str">
            <v>Legal Hospice of Texas</v>
          </cell>
          <cell r="DY70" t="str">
            <v>Victory Baptist Church of Dallas</v>
          </cell>
          <cell r="DZ70" t="str">
            <v>Association of Persons Affected by Addiction</v>
          </cell>
          <cell r="EB70">
            <v>0</v>
          </cell>
          <cell r="EC70" t="str">
            <v>New Construction</v>
          </cell>
          <cell r="ED70" t="str">
            <v>Adaptive Reuse</v>
          </cell>
          <cell r="EE70" t="str">
            <v>1305 E 6th, Ste 12</v>
          </cell>
          <cell r="EF70" t="str">
            <v>Austin</v>
          </cell>
          <cell r="EG70" t="str">
            <v>Meredith Edwards</v>
          </cell>
          <cell r="EH70" t="str">
            <v>meredith@meconsulting.ltd</v>
          </cell>
          <cell r="EI70" t="str">
            <v>meredith@meconsulting.ltd</v>
          </cell>
          <cell r="EJ70" t="str">
            <v>Meredith Edwards</v>
          </cell>
          <cell r="EK70" t="str">
            <v>S Anderson Consulting</v>
          </cell>
          <cell r="EL70" t="str">
            <v>(303) 513-0544</v>
          </cell>
          <cell r="EM70" t="str">
            <v>(303) 513-0544</v>
          </cell>
          <cell r="EN70" t="str">
            <v>TX</v>
          </cell>
          <cell r="EO70">
            <v>78702</v>
          </cell>
          <cell r="EP70">
            <v>408.13724076186168</v>
          </cell>
          <cell r="EQ70">
            <v>279.8119718510809</v>
          </cell>
          <cell r="ER70">
            <v>348.4561214188742</v>
          </cell>
          <cell r="ES70" t="str">
            <v>2801 Wycliff Ave</v>
          </cell>
          <cell r="ET70" t="str">
            <v>Dallas</v>
          </cell>
          <cell r="EU70" t="str">
            <v>Dallas</v>
          </cell>
          <cell r="EV70" t="str">
            <v>Braniff Lofts</v>
          </cell>
          <cell r="EW70">
            <v>75219</v>
          </cell>
          <cell r="EX70" t="str">
            <v>Jessica Krochtengel</v>
          </cell>
          <cell r="EY70" t="str">
            <v>development@sycamoredevelopment.com</v>
          </cell>
          <cell r="EZ70" t="str">
            <v>Sycamore Strategies, LLC</v>
          </cell>
          <cell r="FA70" t="str">
            <v>no</v>
          </cell>
          <cell r="FB70" t="str">
            <v>No</v>
          </cell>
          <cell r="FC70">
            <v>58</v>
          </cell>
          <cell r="FD70">
            <v>0</v>
          </cell>
          <cell r="FE70" t="str">
            <v>Brandon O'Donald</v>
          </cell>
          <cell r="FF70" t="str">
            <v>BODonald@pape-dawson.com</v>
          </cell>
          <cell r="FG70" t="str">
            <v>Pape Dawson Engineers</v>
          </cell>
          <cell r="FH70" t="str">
            <v>Yes</v>
          </cell>
          <cell r="FI70" t="str">
            <v>no</v>
          </cell>
          <cell r="FJ70">
            <v>70</v>
          </cell>
          <cell r="FK70">
            <v>1.3</v>
          </cell>
          <cell r="FL70">
            <v>71506</v>
          </cell>
          <cell r="FM70">
            <v>32.812500999999997</v>
          </cell>
          <cell r="FN70" t="str">
            <v>yes</v>
          </cell>
          <cell r="FO70">
            <v>-96.817203000000006</v>
          </cell>
          <cell r="FP70" t="str">
            <v>yes</v>
          </cell>
          <cell r="FQ70" t="str">
            <v>yes</v>
          </cell>
          <cell r="FR70" t="str">
            <v>No</v>
          </cell>
          <cell r="FS70" t="str">
            <v>No</v>
          </cell>
          <cell r="FT70" t="str">
            <v>yes</v>
          </cell>
          <cell r="FU70">
            <v>0</v>
          </cell>
          <cell r="FV70">
            <v>0</v>
          </cell>
          <cell r="FW70">
            <v>0</v>
          </cell>
          <cell r="FX70" t="str">
            <v>x</v>
          </cell>
          <cell r="FY70">
            <v>0</v>
          </cell>
          <cell r="FZ70">
            <v>0</v>
          </cell>
          <cell r="GA70" t="str">
            <v>Braniff Lofts, LP</v>
          </cell>
          <cell r="GB70" t="str">
            <v>Braniff Lofts GP, LLC</v>
          </cell>
          <cell r="GC70" t="str">
            <v>Sycamore Strategies, LLC</v>
          </cell>
          <cell r="GD70" t="str">
            <v>PWA Coalition of Dallas INC</v>
          </cell>
          <cell r="GE70">
            <v>0</v>
          </cell>
          <cell r="GF70" t="str">
            <v>Limited Partnership</v>
          </cell>
          <cell r="GG70" t="str">
            <v>Limited Liability Company</v>
          </cell>
          <cell r="GH70" t="str">
            <v>Limited Liability Company</v>
          </cell>
          <cell r="GI70" t="str">
            <v>Corporation</v>
          </cell>
          <cell r="GJ70">
            <v>0</v>
          </cell>
          <cell r="GK70" t="str">
            <v>Catherine Lee</v>
          </cell>
          <cell r="GL70">
            <v>0</v>
          </cell>
          <cell r="GM70" t="str">
            <v>Citibank, N.A.</v>
          </cell>
          <cell r="GN70">
            <v>6.7</v>
          </cell>
          <cell r="GO70" t="str">
            <v>3q</v>
          </cell>
          <cell r="GP70">
            <v>1</v>
          </cell>
          <cell r="GQ70">
            <v>3</v>
          </cell>
          <cell r="GR70">
            <v>0</v>
          </cell>
          <cell r="GS70">
            <v>0</v>
          </cell>
          <cell r="GT70" t="str">
            <v>Urban</v>
          </cell>
          <cell r="GU70">
            <v>0</v>
          </cell>
          <cell r="GV70">
            <v>6</v>
          </cell>
          <cell r="GW70">
            <v>9</v>
          </cell>
          <cell r="GX70">
            <v>2</v>
          </cell>
          <cell r="GY70">
            <v>0</v>
          </cell>
          <cell r="GZ70">
            <v>16</v>
          </cell>
          <cell r="HA70">
            <v>13</v>
          </cell>
          <cell r="HB70">
            <v>11</v>
          </cell>
          <cell r="HC70">
            <v>7</v>
          </cell>
          <cell r="HD70">
            <v>5</v>
          </cell>
          <cell r="HE70">
            <v>3</v>
          </cell>
          <cell r="HF70">
            <v>4</v>
          </cell>
          <cell r="HG70">
            <v>1</v>
          </cell>
          <cell r="HH70">
            <v>10</v>
          </cell>
          <cell r="HI70">
            <v>26</v>
          </cell>
          <cell r="HJ70">
            <v>12</v>
          </cell>
          <cell r="HK70">
            <v>6</v>
          </cell>
          <cell r="HL70">
            <v>3</v>
          </cell>
          <cell r="HM70">
            <v>4</v>
          </cell>
          <cell r="HN70">
            <v>5</v>
          </cell>
          <cell r="HO70">
            <v>1</v>
          </cell>
          <cell r="HP70">
            <v>1</v>
          </cell>
          <cell r="HQ70">
            <v>0</v>
          </cell>
          <cell r="HR70">
            <v>17</v>
          </cell>
          <cell r="HS70">
            <v>0</v>
          </cell>
          <cell r="HT70" t="str">
            <v>no</v>
          </cell>
          <cell r="HU70" t="str">
            <v>no</v>
          </cell>
          <cell r="HV70" t="str">
            <v>no</v>
          </cell>
          <cell r="HW70" t="str">
            <v>yes</v>
          </cell>
          <cell r="HX70" t="str">
            <v>yes</v>
          </cell>
          <cell r="HY70" t="str">
            <v>yes</v>
          </cell>
          <cell r="HZ70" t="str">
            <v>Association of Persons Affected by Addiction</v>
          </cell>
          <cell r="IA70">
            <v>0</v>
          </cell>
          <cell r="IB70">
            <v>0</v>
          </cell>
          <cell r="IC70" t="str">
            <v>Omar Chaudhry</v>
          </cell>
          <cell r="ID70" t="str">
            <v>omar.chaudhry@huntcompanies.com</v>
          </cell>
          <cell r="IE70" t="str">
            <v>Hunt Capital Partners</v>
          </cell>
          <cell r="IF70" t="str">
            <v>Supportive Housing</v>
          </cell>
          <cell r="IG70">
            <v>0</v>
          </cell>
          <cell r="IH70">
            <v>59</v>
          </cell>
          <cell r="II70">
            <v>48</v>
          </cell>
          <cell r="IJ70">
            <v>28727</v>
          </cell>
          <cell r="IK70">
            <v>145</v>
          </cell>
          <cell r="IL70">
            <v>48</v>
          </cell>
          <cell r="IM70" t="str">
            <v>no</v>
          </cell>
          <cell r="IN70" t="str">
            <v>no</v>
          </cell>
          <cell r="IO70" t="str">
            <v>no</v>
          </cell>
          <cell r="IR70">
            <v>0</v>
          </cell>
          <cell r="IS70" t="str">
            <v>no</v>
          </cell>
        </row>
        <row r="71">
          <cell r="A71">
            <v>24168</v>
          </cell>
          <cell r="B71" t="str">
            <v>2024-03-01 16:12:16</v>
          </cell>
          <cell r="C71" t="str">
            <v>Q:/http-files/mf/2024-HTC/mf24168/Full Application_The Bryan_24168.xlsx</v>
          </cell>
          <cell r="D71" t="str">
            <v>no</v>
          </cell>
          <cell r="E71" t="str">
            <v>yes</v>
          </cell>
          <cell r="F71" t="str">
            <v>yes</v>
          </cell>
          <cell r="G71" t="str">
            <v>no</v>
          </cell>
          <cell r="H71" t="str">
            <v>ajcarpen@gmail.com</v>
          </cell>
          <cell r="I71" t="str">
            <v>Alyssa Carpenter</v>
          </cell>
          <cell r="J71">
            <v>5127891295</v>
          </cell>
          <cell r="K71">
            <v>5127891295</v>
          </cell>
          <cell r="L71" t="str">
            <v>yes</v>
          </cell>
          <cell r="M71" t="str">
            <v>yes</v>
          </cell>
          <cell r="N71" t="str">
            <v>yes</v>
          </cell>
          <cell r="O71">
            <v>0</v>
          </cell>
          <cell r="P71">
            <v>104</v>
          </cell>
          <cell r="Q71">
            <v>9</v>
          </cell>
          <cell r="R71">
            <v>0</v>
          </cell>
          <cell r="S71">
            <v>0</v>
          </cell>
          <cell r="T71">
            <v>0</v>
          </cell>
          <cell r="U71">
            <v>0</v>
          </cell>
          <cell r="V71" t="str">
            <v>Rich Rollins</v>
          </cell>
          <cell r="W71" t="str">
            <v>Tyler Ray, P.E.</v>
          </cell>
          <cell r="X71" t="str">
            <v>rrollins@chavezfoundation.org</v>
          </cell>
          <cell r="Y71" t="str">
            <v>tray@wga-llp.com</v>
          </cell>
          <cell r="Z71" t="str">
            <v>Greenfield Construction</v>
          </cell>
          <cell r="AA71" t="str">
            <v>WGA Consulting Engineers</v>
          </cell>
          <cell r="AB71">
            <v>0</v>
          </cell>
          <cell r="AC71">
            <v>0</v>
          </cell>
          <cell r="AD71">
            <v>0</v>
          </cell>
          <cell r="AE71">
            <v>0</v>
          </cell>
          <cell r="AF71">
            <v>0</v>
          </cell>
          <cell r="AG71">
            <v>0</v>
          </cell>
          <cell r="AH71" t="str">
            <v>Rich Rollins</v>
          </cell>
          <cell r="AI71" t="str">
            <v>rrollins@chavezfoundation.org</v>
          </cell>
          <cell r="AJ71" t="str">
            <v>Greenfield Construction</v>
          </cell>
          <cell r="AK71">
            <v>0</v>
          </cell>
          <cell r="AL71">
            <v>0</v>
          </cell>
          <cell r="AM71">
            <v>0</v>
          </cell>
          <cell r="AN71">
            <v>0</v>
          </cell>
          <cell r="AO71">
            <v>0</v>
          </cell>
          <cell r="AP71">
            <v>0</v>
          </cell>
          <cell r="AQ71" t="str">
            <v>no</v>
          </cell>
          <cell r="AR71" t="str">
            <v>no</v>
          </cell>
          <cell r="AS71" t="str">
            <v>no</v>
          </cell>
          <cell r="AT71">
            <v>2000000</v>
          </cell>
          <cell r="AU71">
            <v>0</v>
          </cell>
          <cell r="AV71">
            <v>0</v>
          </cell>
          <cell r="AW71" t="str">
            <v>Choose a Dropdown</v>
          </cell>
          <cell r="AX71" t="str">
            <v>HOME-ARP Nonprofit Operating Cost and/or Capacity Building Assistance</v>
          </cell>
          <cell r="AY71">
            <v>0</v>
          </cell>
          <cell r="AZ71">
            <v>0</v>
          </cell>
          <cell r="BA71">
            <v>0</v>
          </cell>
          <cell r="BB71">
            <v>0</v>
          </cell>
          <cell r="BC71">
            <v>0</v>
          </cell>
          <cell r="BE71">
            <v>0</v>
          </cell>
          <cell r="BF71">
            <v>0</v>
          </cell>
          <cell r="BG71" t="str">
            <v>Darrell Jack</v>
          </cell>
          <cell r="BH71" t="str">
            <v>djack@stic.net</v>
          </cell>
          <cell r="BI71" t="str">
            <v>Apartment Market Data</v>
          </cell>
          <cell r="BJ71">
            <v>0</v>
          </cell>
          <cell r="BK71" t="str">
            <v>Choose a Dropdown</v>
          </cell>
          <cell r="BL71">
            <v>0</v>
          </cell>
          <cell r="BM71">
            <v>0</v>
          </cell>
          <cell r="BN71">
            <v>0</v>
          </cell>
          <cell r="BO71">
            <v>0</v>
          </cell>
          <cell r="BP71">
            <v>0</v>
          </cell>
          <cell r="BQ71">
            <v>0</v>
          </cell>
          <cell r="BR71">
            <v>0</v>
          </cell>
          <cell r="BS71" t="str">
            <v>Ellen Moskalik</v>
          </cell>
          <cell r="BT71" t="str">
            <v>emoskalik@chavezfoundation.org</v>
          </cell>
          <cell r="BU71" t="str">
            <v>Cesar Chavez Foundation</v>
          </cell>
          <cell r="BV71">
            <v>9175576175</v>
          </cell>
          <cell r="BX71" t="str">
            <v>No</v>
          </cell>
          <cell r="BY71" t="str">
            <v>No</v>
          </cell>
          <cell r="BZ71">
            <v>0</v>
          </cell>
          <cell r="CA71">
            <v>0</v>
          </cell>
          <cell r="CB71">
            <v>0</v>
          </cell>
          <cell r="CC71" t="str">
            <v>TBD</v>
          </cell>
          <cell r="CD71">
            <v>0</v>
          </cell>
          <cell r="CE71">
            <v>0</v>
          </cell>
          <cell r="CG71">
            <v>113</v>
          </cell>
          <cell r="CH71">
            <v>0</v>
          </cell>
          <cell r="CI71">
            <v>12</v>
          </cell>
          <cell r="CJ71">
            <v>0</v>
          </cell>
          <cell r="CK71">
            <v>23</v>
          </cell>
          <cell r="CL71">
            <v>78</v>
          </cell>
          <cell r="CM71">
            <v>0</v>
          </cell>
          <cell r="CN71">
            <v>0</v>
          </cell>
          <cell r="CO71">
            <v>0</v>
          </cell>
          <cell r="CP71">
            <v>0</v>
          </cell>
          <cell r="CQ71">
            <v>0</v>
          </cell>
          <cell r="CR71">
            <v>0</v>
          </cell>
          <cell r="CS71">
            <v>0</v>
          </cell>
          <cell r="CT71">
            <v>0</v>
          </cell>
          <cell r="CU71" t="str">
            <v>Mendez Petty Moreno LLP</v>
          </cell>
          <cell r="CV71" t="str">
            <v>5225 Jain Lane</v>
          </cell>
          <cell r="CW71" t="str">
            <v>Austin</v>
          </cell>
          <cell r="CX71" t="str">
            <v>Ellen Moskalik</v>
          </cell>
          <cell r="CY71" t="str">
            <v>emoskalik@chavezfoundation.org</v>
          </cell>
          <cell r="DA71">
            <v>9175576175</v>
          </cell>
          <cell r="DB71" t="str">
            <v>TX</v>
          </cell>
          <cell r="DC71">
            <v>78721</v>
          </cell>
          <cell r="DD71" t="str">
            <v>Bryan Development LP</v>
          </cell>
          <cell r="DE71" t="str">
            <v>Kyle Campbell</v>
          </cell>
          <cell r="DF71" t="str">
            <v>kyle.campbell2@cbre.com</v>
          </cell>
          <cell r="DG71" t="str">
            <v>CBRE</v>
          </cell>
          <cell r="DH71" t="str">
            <v>Greg Davis</v>
          </cell>
          <cell r="DI71" t="str">
            <v>greg@dcdarchitects.com</v>
          </cell>
          <cell r="DJ71" t="str">
            <v>Davis+Tobias Architecture</v>
          </cell>
          <cell r="DK71" t="str">
            <v>John Shackelford</v>
          </cell>
          <cell r="DL71" t="str">
            <v>jshack@shackelford.law</v>
          </cell>
          <cell r="DM71" t="str">
            <v>Shackelford, Bowen, McKinley &amp; Norton, LLP</v>
          </cell>
          <cell r="DN71" t="str">
            <v>no</v>
          </cell>
          <cell r="DO71">
            <v>0</v>
          </cell>
          <cell r="DQ71">
            <v>0</v>
          </cell>
          <cell r="DR71">
            <v>0</v>
          </cell>
          <cell r="DS71">
            <v>48215020409</v>
          </cell>
          <cell r="DT71" t="str">
            <v>No</v>
          </cell>
          <cell r="DU71">
            <v>11</v>
          </cell>
          <cell r="DV71" t="str">
            <v>yes</v>
          </cell>
          <cell r="DW71" t="str">
            <v>Silver Ribbon Community Partners</v>
          </cell>
          <cell r="DX71" t="str">
            <v>Amigos Del Valle, Inc.</v>
          </cell>
          <cell r="DY71" t="str">
            <v>Food Bank of the Rio Grande Valley, Inc.</v>
          </cell>
          <cell r="DZ71" t="str">
            <v>United Way of South Texas</v>
          </cell>
          <cell r="EA71" t="str">
            <v>Affordable Homes of South Texas, Inc.</v>
          </cell>
          <cell r="EB71" t="str">
            <v>The Salvation Army</v>
          </cell>
          <cell r="EC71" t="str">
            <v>New Construction</v>
          </cell>
          <cell r="ED71">
            <v>0</v>
          </cell>
          <cell r="EE71" t="str">
            <v>1305 E 6th, Ste 12</v>
          </cell>
          <cell r="EF71" t="str">
            <v>Austin</v>
          </cell>
          <cell r="EG71" t="str">
            <v>Alyssa Carpenter</v>
          </cell>
          <cell r="EH71" t="str">
            <v>ajcarpen@gmail.com</v>
          </cell>
          <cell r="EI71" t="str">
            <v>ajcarpen@gmail.com</v>
          </cell>
          <cell r="EJ71" t="str">
            <v>Alyssa Carpenter</v>
          </cell>
          <cell r="EK71" t="str">
            <v>S. Anderson Consulting, LLC</v>
          </cell>
          <cell r="EL71">
            <v>5127891295</v>
          </cell>
          <cell r="EM71">
            <v>5127891295</v>
          </cell>
          <cell r="EN71" t="str">
            <v>TX</v>
          </cell>
          <cell r="EO71">
            <v>78702</v>
          </cell>
          <cell r="EP71">
            <v>196.68344477090241</v>
          </cell>
          <cell r="EQ71">
            <v>196.68344477090241</v>
          </cell>
          <cell r="ER71">
            <v>155</v>
          </cell>
          <cell r="ES71" t="str">
            <v>SEQ E Bus Hwy 83 and Bryan Rd</v>
          </cell>
          <cell r="ET71" t="str">
            <v>Mission</v>
          </cell>
          <cell r="EU71" t="str">
            <v>Hidalgo</v>
          </cell>
          <cell r="EV71" t="str">
            <v>The Bryan</v>
          </cell>
          <cell r="EW71">
            <v>78572</v>
          </cell>
          <cell r="EX71" t="str">
            <v>Ellen Moskalik</v>
          </cell>
          <cell r="EY71" t="str">
            <v>emoskalik@chavezfoundation.org</v>
          </cell>
          <cell r="EZ71" t="str">
            <v>Rufino Contreras Affordable Housing</v>
          </cell>
          <cell r="FA71" t="str">
            <v>no</v>
          </cell>
          <cell r="FB71" t="str">
            <v>No</v>
          </cell>
          <cell r="FC71">
            <v>53</v>
          </cell>
          <cell r="FD71">
            <v>0</v>
          </cell>
          <cell r="FE71">
            <v>0</v>
          </cell>
          <cell r="FF71">
            <v>0</v>
          </cell>
          <cell r="FG71" t="str">
            <v>TBD</v>
          </cell>
          <cell r="FH71" t="str">
            <v>Yes</v>
          </cell>
          <cell r="FI71" t="str">
            <v>no</v>
          </cell>
          <cell r="FJ71">
            <v>116</v>
          </cell>
          <cell r="FK71">
            <v>1.3</v>
          </cell>
          <cell r="FL71">
            <v>43000</v>
          </cell>
          <cell r="FM71">
            <v>26.210757000000001</v>
          </cell>
          <cell r="FN71" t="str">
            <v>yes</v>
          </cell>
          <cell r="FO71">
            <v>-98.308312999999998</v>
          </cell>
          <cell r="FP71" t="str">
            <v>yes</v>
          </cell>
          <cell r="FQ71" t="str">
            <v>no</v>
          </cell>
          <cell r="FR71" t="str">
            <v>No</v>
          </cell>
          <cell r="FS71" t="str">
            <v>No</v>
          </cell>
          <cell r="FT71" t="str">
            <v>yes</v>
          </cell>
          <cell r="FU71">
            <v>0</v>
          </cell>
          <cell r="FV71">
            <v>0</v>
          </cell>
          <cell r="FW71">
            <v>0</v>
          </cell>
          <cell r="FX71" t="str">
            <v>x</v>
          </cell>
          <cell r="FY71">
            <v>0</v>
          </cell>
          <cell r="FZ71">
            <v>0</v>
          </cell>
          <cell r="GA71" t="str">
            <v>Bryan Development LP</v>
          </cell>
          <cell r="GB71" t="str">
            <v>Bryan Development GP, LLC</v>
          </cell>
          <cell r="GC71" t="str">
            <v>Rufino Contreras Affordable Housing Corp., Inc</v>
          </cell>
          <cell r="GE71">
            <v>0</v>
          </cell>
          <cell r="GF71" t="str">
            <v>Limited Partnership</v>
          </cell>
          <cell r="GG71" t="str">
            <v>Limited Liability Company</v>
          </cell>
          <cell r="GH71" t="str">
            <v>Non-Profit</v>
          </cell>
          <cell r="GI71">
            <v>0</v>
          </cell>
          <cell r="GJ71">
            <v>0</v>
          </cell>
          <cell r="GK71" t="str">
            <v>Mark Ragsdale</v>
          </cell>
          <cell r="GL71" t="str">
            <v>mark.ragsdale@pnc.com</v>
          </cell>
          <cell r="GM71" t="str">
            <v>PNC Bank</v>
          </cell>
          <cell r="GN71">
            <v>5.9</v>
          </cell>
          <cell r="GO71" t="str">
            <v>2q</v>
          </cell>
          <cell r="GP71">
            <v>1</v>
          </cell>
          <cell r="GQ71">
            <v>11</v>
          </cell>
          <cell r="GR71">
            <v>0</v>
          </cell>
          <cell r="GS71">
            <v>0</v>
          </cell>
          <cell r="GT71" t="str">
            <v>Urban</v>
          </cell>
          <cell r="GU71">
            <v>0</v>
          </cell>
          <cell r="GV71">
            <v>6</v>
          </cell>
          <cell r="GW71">
            <v>9</v>
          </cell>
          <cell r="GX71">
            <v>2</v>
          </cell>
          <cell r="GY71">
            <v>2</v>
          </cell>
          <cell r="GZ71">
            <v>15</v>
          </cell>
          <cell r="HA71">
            <v>11</v>
          </cell>
          <cell r="HB71">
            <v>11</v>
          </cell>
          <cell r="HC71">
            <v>7</v>
          </cell>
          <cell r="HD71">
            <v>5</v>
          </cell>
          <cell r="HE71">
            <v>3</v>
          </cell>
          <cell r="HF71">
            <v>4</v>
          </cell>
          <cell r="HG71">
            <v>1</v>
          </cell>
          <cell r="HH71">
            <v>10</v>
          </cell>
          <cell r="HI71">
            <v>26</v>
          </cell>
          <cell r="HJ71">
            <v>12</v>
          </cell>
          <cell r="HK71">
            <v>6</v>
          </cell>
          <cell r="HL71">
            <v>3</v>
          </cell>
          <cell r="HM71">
            <v>4</v>
          </cell>
          <cell r="HN71">
            <v>0</v>
          </cell>
          <cell r="HO71">
            <v>1</v>
          </cell>
          <cell r="HP71">
            <v>1</v>
          </cell>
          <cell r="HQ71">
            <v>0</v>
          </cell>
          <cell r="HR71">
            <v>19</v>
          </cell>
          <cell r="HS71">
            <v>0</v>
          </cell>
          <cell r="HT71" t="str">
            <v>no</v>
          </cell>
          <cell r="HU71" t="str">
            <v>no</v>
          </cell>
          <cell r="HV71" t="str">
            <v>no</v>
          </cell>
          <cell r="HW71" t="str">
            <v>yes</v>
          </cell>
          <cell r="HX71" t="str">
            <v>yes</v>
          </cell>
          <cell r="HY71" t="str">
            <v>yes</v>
          </cell>
          <cell r="HZ71" t="str">
            <v>United Way of South Texas</v>
          </cell>
          <cell r="IA71" t="str">
            <v>x</v>
          </cell>
          <cell r="IB71" t="str">
            <v>x</v>
          </cell>
          <cell r="IC71" t="str">
            <v>Robert Dicks</v>
          </cell>
          <cell r="ID71" t="str">
            <v>robert.dicks@pnc.com</v>
          </cell>
          <cell r="IE71" t="str">
            <v>PNC Bank</v>
          </cell>
          <cell r="IF71" t="str">
            <v>Elderly</v>
          </cell>
          <cell r="IG71">
            <v>0</v>
          </cell>
          <cell r="IH71">
            <v>56</v>
          </cell>
          <cell r="II71">
            <v>113</v>
          </cell>
          <cell r="IJ71">
            <v>78962</v>
          </cell>
          <cell r="IK71">
            <v>139</v>
          </cell>
          <cell r="IL71">
            <v>113</v>
          </cell>
          <cell r="IM71" t="str">
            <v>no</v>
          </cell>
          <cell r="IN71" t="str">
            <v>no</v>
          </cell>
          <cell r="IO71" t="str">
            <v>no</v>
          </cell>
          <cell r="IR71">
            <v>0</v>
          </cell>
          <cell r="IS71" t="str">
            <v>no</v>
          </cell>
        </row>
        <row r="72">
          <cell r="A72">
            <v>24169</v>
          </cell>
          <cell r="B72" t="str">
            <v>2024-03-01 14:56:02</v>
          </cell>
          <cell r="C72" t="str">
            <v>Q:/http-files/mf/2024-HTC/mf24169/Full Application_Riverview_24169.xlsx</v>
          </cell>
          <cell r="D72" t="str">
            <v>no</v>
          </cell>
          <cell r="E72" t="str">
            <v>yes</v>
          </cell>
          <cell r="F72" t="str">
            <v>yes</v>
          </cell>
          <cell r="G72" t="str">
            <v>no</v>
          </cell>
          <cell r="H72" t="str">
            <v>ajcarpen@gmail.com</v>
          </cell>
          <cell r="I72" t="str">
            <v>Alyssa Carpenter</v>
          </cell>
          <cell r="J72">
            <v>5127891295</v>
          </cell>
          <cell r="K72">
            <v>5127891295</v>
          </cell>
          <cell r="L72" t="str">
            <v>no</v>
          </cell>
          <cell r="M72" t="str">
            <v>yes</v>
          </cell>
          <cell r="N72" t="str">
            <v>yes</v>
          </cell>
          <cell r="O72">
            <v>0</v>
          </cell>
          <cell r="P72">
            <v>7</v>
          </cell>
          <cell r="Q72">
            <v>40</v>
          </cell>
          <cell r="R72">
            <v>6</v>
          </cell>
          <cell r="S72">
            <v>0</v>
          </cell>
          <cell r="T72">
            <v>0</v>
          </cell>
          <cell r="U72">
            <v>0</v>
          </cell>
          <cell r="V72" t="str">
            <v>Jim Brundage</v>
          </cell>
          <cell r="W72">
            <v>0</v>
          </cell>
          <cell r="X72" t="str">
            <v>jbrundage@wilshirepacific.com</v>
          </cell>
          <cell r="Y72">
            <v>0</v>
          </cell>
          <cell r="Z72" t="str">
            <v>Wilshire Pacific Builders, LLC</v>
          </cell>
          <cell r="AA72" t="str">
            <v>TBD</v>
          </cell>
          <cell r="AB72">
            <v>0</v>
          </cell>
          <cell r="AC72">
            <v>0</v>
          </cell>
          <cell r="AD72">
            <v>0</v>
          </cell>
          <cell r="AE72">
            <v>0</v>
          </cell>
          <cell r="AF72">
            <v>0</v>
          </cell>
          <cell r="AG72">
            <v>0</v>
          </cell>
          <cell r="AH72" t="str">
            <v>Jim Brundage</v>
          </cell>
          <cell r="AI72" t="str">
            <v>jbrundage@wilshirepacific.com</v>
          </cell>
          <cell r="AJ72" t="str">
            <v>Wilshire Pacific Builders, LLC</v>
          </cell>
          <cell r="AK72">
            <v>0</v>
          </cell>
          <cell r="AL72">
            <v>0</v>
          </cell>
          <cell r="AM72">
            <v>0</v>
          </cell>
          <cell r="AN72">
            <v>0</v>
          </cell>
          <cell r="AO72">
            <v>0</v>
          </cell>
          <cell r="AP72">
            <v>0</v>
          </cell>
          <cell r="AQ72" t="str">
            <v>no</v>
          </cell>
          <cell r="AR72" t="str">
            <v>no</v>
          </cell>
          <cell r="AS72" t="str">
            <v>yes</v>
          </cell>
          <cell r="AT72">
            <v>1465376</v>
          </cell>
          <cell r="AU72">
            <v>0</v>
          </cell>
          <cell r="AV72">
            <v>0</v>
          </cell>
          <cell r="AW72" t="str">
            <v>Choose a Dropdown</v>
          </cell>
          <cell r="AX72" t="str">
            <v>HOME-ARP Nonprofit Operating Cost and/or Capacity Building Assistance</v>
          </cell>
          <cell r="AY72">
            <v>0</v>
          </cell>
          <cell r="AZ72">
            <v>0</v>
          </cell>
          <cell r="BA72">
            <v>0</v>
          </cell>
          <cell r="BB72">
            <v>0</v>
          </cell>
          <cell r="BC72">
            <v>0</v>
          </cell>
          <cell r="BE72">
            <v>0</v>
          </cell>
          <cell r="BF72">
            <v>0</v>
          </cell>
          <cell r="BG72" t="str">
            <v>Darrell Jack</v>
          </cell>
          <cell r="BH72" t="str">
            <v>djack@stic.net</v>
          </cell>
          <cell r="BI72" t="str">
            <v>Apartment MarketData</v>
          </cell>
          <cell r="BJ72">
            <v>0</v>
          </cell>
          <cell r="BK72" t="str">
            <v>Choose a Dropdown</v>
          </cell>
          <cell r="BL72">
            <v>0</v>
          </cell>
          <cell r="BM72">
            <v>0</v>
          </cell>
          <cell r="BN72">
            <v>0</v>
          </cell>
          <cell r="BO72">
            <v>0</v>
          </cell>
          <cell r="BP72">
            <v>0</v>
          </cell>
          <cell r="BQ72">
            <v>0</v>
          </cell>
          <cell r="BR72">
            <v>0</v>
          </cell>
          <cell r="BS72" t="str">
            <v>Christina Diaz</v>
          </cell>
          <cell r="BT72" t="str">
            <v>cdiaz@arnoldgrounds.com</v>
          </cell>
          <cell r="BU72" t="str">
            <v>Arnold Grounds</v>
          </cell>
          <cell r="BV72">
            <v>3174882077</v>
          </cell>
          <cell r="BW72" t="str">
            <v>No</v>
          </cell>
          <cell r="BX72" t="str">
            <v>Yes</v>
          </cell>
          <cell r="BY72" t="str">
            <v>No</v>
          </cell>
          <cell r="BZ72">
            <v>0</v>
          </cell>
          <cell r="CA72">
            <v>0</v>
          </cell>
          <cell r="CB72">
            <v>0</v>
          </cell>
          <cell r="CC72" t="str">
            <v>TBD</v>
          </cell>
          <cell r="CD72">
            <v>0</v>
          </cell>
          <cell r="CE72">
            <v>0</v>
          </cell>
          <cell r="CF72" t="str">
            <v>TBD</v>
          </cell>
          <cell r="CG72">
            <v>53</v>
          </cell>
          <cell r="CH72">
            <v>0</v>
          </cell>
          <cell r="CI72">
            <v>6</v>
          </cell>
          <cell r="CJ72">
            <v>0</v>
          </cell>
          <cell r="CK72">
            <v>22</v>
          </cell>
          <cell r="CL72">
            <v>25</v>
          </cell>
          <cell r="CM72">
            <v>0</v>
          </cell>
          <cell r="CN72">
            <v>0</v>
          </cell>
          <cell r="CO72">
            <v>0</v>
          </cell>
          <cell r="CP72">
            <v>0</v>
          </cell>
          <cell r="CQ72">
            <v>0</v>
          </cell>
          <cell r="CR72">
            <v>0</v>
          </cell>
          <cell r="CS72" t="str">
            <v>Rob Doyle</v>
          </cell>
          <cell r="CT72" t="str">
            <v>rdoyle@doz.net</v>
          </cell>
          <cell r="CU72" t="str">
            <v>Dauby O'Connor &amp; Zaleski, LLC</v>
          </cell>
          <cell r="CV72" t="str">
            <v>1712 Grant Avenue #1</v>
          </cell>
          <cell r="CW72" t="str">
            <v>Redondo Beach</v>
          </cell>
          <cell r="CX72" t="str">
            <v>Russell Gardner</v>
          </cell>
          <cell r="CY72" t="str">
            <v>rgardner@elom.com</v>
          </cell>
          <cell r="CZ72">
            <v>3035194187</v>
          </cell>
          <cell r="DA72">
            <v>3035194187</v>
          </cell>
          <cell r="DB72" t="str">
            <v>CA</v>
          </cell>
          <cell r="DC72">
            <v>90278</v>
          </cell>
          <cell r="DD72" t="str">
            <v>Riverview Apartments SM, LP</v>
          </cell>
          <cell r="DE72" t="str">
            <v>Matt Hummel</v>
          </cell>
          <cell r="DF72" t="str">
            <v>matt.hummel@cbre.com</v>
          </cell>
          <cell r="DG72" t="str">
            <v>CBRE Valuation &amp; Advisory Services</v>
          </cell>
          <cell r="DH72" t="str">
            <v>Adam Pickett</v>
          </cell>
          <cell r="DI72" t="str">
            <v>adam@bentondg.com</v>
          </cell>
          <cell r="DJ72" t="str">
            <v>Benton Design Group</v>
          </cell>
          <cell r="DK72" t="str">
            <v>Jason Vargelis</v>
          </cell>
          <cell r="DL72" t="str">
            <v>jvargelis@cmprlaw.com</v>
          </cell>
          <cell r="DM72" t="str">
            <v>Carle, Mackie, Power &amp; Ross, LLP</v>
          </cell>
          <cell r="DN72" t="str">
            <v>no</v>
          </cell>
          <cell r="DO72">
            <v>0</v>
          </cell>
          <cell r="DQ72">
            <v>0</v>
          </cell>
          <cell r="DR72">
            <v>0</v>
          </cell>
          <cell r="DS72">
            <v>48209010302</v>
          </cell>
          <cell r="DT72" t="str">
            <v>No</v>
          </cell>
          <cell r="DU72">
            <v>11</v>
          </cell>
          <cell r="DV72" t="str">
            <v>yes</v>
          </cell>
          <cell r="DW72" t="str">
            <v>Austin Habitat for Humanity</v>
          </cell>
          <cell r="DX72" t="str">
            <v>San Marcos Chamber of Commerce</v>
          </cell>
          <cell r="DY72">
            <v>0</v>
          </cell>
          <cell r="DZ72">
            <v>0</v>
          </cell>
          <cell r="EA72">
            <v>0</v>
          </cell>
          <cell r="EB72">
            <v>0</v>
          </cell>
          <cell r="EC72" t="str">
            <v>Acquisition/Rehab</v>
          </cell>
          <cell r="ED72">
            <v>0</v>
          </cell>
          <cell r="EE72" t="str">
            <v>1305 E 6th, Ste 12</v>
          </cell>
          <cell r="EF72" t="str">
            <v>Austin</v>
          </cell>
          <cell r="EG72" t="str">
            <v>Alyssa Carpenter</v>
          </cell>
          <cell r="EH72" t="str">
            <v>ajcarpen@gmail.com</v>
          </cell>
          <cell r="EI72" t="str">
            <v>ajcarpen@gmail.com</v>
          </cell>
          <cell r="EJ72" t="str">
            <v>Alyssa Carpenter</v>
          </cell>
          <cell r="EK72" t="str">
            <v>S.Anderson Consulting</v>
          </cell>
          <cell r="EL72">
            <v>5127891295</v>
          </cell>
          <cell r="EM72">
            <v>5127891295</v>
          </cell>
          <cell r="EN72" t="str">
            <v>TX</v>
          </cell>
          <cell r="EO72">
            <v>78702</v>
          </cell>
          <cell r="EP72">
            <v>196.7056442977952</v>
          </cell>
          <cell r="EQ72">
            <v>196.7056442977952</v>
          </cell>
          <cell r="ER72">
            <v>142.44693311190261</v>
          </cell>
          <cell r="ES72" t="str">
            <v>601 River Road</v>
          </cell>
          <cell r="ET72" t="str">
            <v>San Marcos</v>
          </cell>
          <cell r="EU72" t="str">
            <v>Hays</v>
          </cell>
          <cell r="EV72" t="str">
            <v>Riverview Apartments</v>
          </cell>
          <cell r="EW72">
            <v>78666</v>
          </cell>
          <cell r="EX72" t="str">
            <v>Jon Lalanne</v>
          </cell>
          <cell r="EY72" t="str">
            <v>jon@elom.com</v>
          </cell>
          <cell r="EZ72" t="str">
            <v>Horizon ELOM Holdings, LLC</v>
          </cell>
          <cell r="FA72" t="str">
            <v>no</v>
          </cell>
          <cell r="FB72" t="str">
            <v>No</v>
          </cell>
          <cell r="FC72">
            <v>53</v>
          </cell>
          <cell r="FD72">
            <v>0</v>
          </cell>
          <cell r="FE72">
            <v>0</v>
          </cell>
          <cell r="FF72">
            <v>0</v>
          </cell>
          <cell r="FG72" t="str">
            <v>TBD</v>
          </cell>
          <cell r="FH72" t="str">
            <v>No</v>
          </cell>
          <cell r="FI72" t="str">
            <v>no</v>
          </cell>
          <cell r="FJ72">
            <v>79</v>
          </cell>
          <cell r="FK72">
            <v>1.3</v>
          </cell>
          <cell r="FL72">
            <v>42891</v>
          </cell>
          <cell r="FM72">
            <v>29.873799000000002</v>
          </cell>
          <cell r="FN72" t="str">
            <v>yes</v>
          </cell>
          <cell r="FO72">
            <v>-97.927963000000005</v>
          </cell>
          <cell r="FP72" t="str">
            <v>yes</v>
          </cell>
          <cell r="FQ72" t="str">
            <v>yes</v>
          </cell>
          <cell r="FR72" t="str">
            <v>Yes</v>
          </cell>
          <cell r="FS72" t="str">
            <v>No</v>
          </cell>
          <cell r="FT72" t="str">
            <v>yes</v>
          </cell>
          <cell r="FU72">
            <v>0</v>
          </cell>
          <cell r="FV72">
            <v>0</v>
          </cell>
          <cell r="FW72">
            <v>0</v>
          </cell>
          <cell r="FX72">
            <v>0</v>
          </cell>
          <cell r="FY72">
            <v>0</v>
          </cell>
          <cell r="FZ72">
            <v>0</v>
          </cell>
          <cell r="GA72" t="str">
            <v>Riverview Apartments SM, L.P.</v>
          </cell>
          <cell r="GB72" t="str">
            <v>Riverview Apartments GP, LLC</v>
          </cell>
          <cell r="GC72" t="str">
            <v>Horizon ELOM Holdings, LLC</v>
          </cell>
          <cell r="GD72" t="str">
            <v>ELOM LLC</v>
          </cell>
          <cell r="GE72" t="str">
            <v>Horizon Development Consulting, LLC</v>
          </cell>
          <cell r="GF72" t="str">
            <v>Limited Partnership</v>
          </cell>
          <cell r="GG72" t="str">
            <v>Limited Liability Company</v>
          </cell>
          <cell r="GH72" t="str">
            <v>Limited Liability Company</v>
          </cell>
          <cell r="GI72" t="str">
            <v>Limited Liability Company</v>
          </cell>
          <cell r="GJ72" t="str">
            <v>Limited Liability Company</v>
          </cell>
          <cell r="GK72" t="str">
            <v>Anthony Cossell</v>
          </cell>
          <cell r="GL72" t="str">
            <v>acossell@merchantscapital.com</v>
          </cell>
          <cell r="GM72" t="str">
            <v>Merchants Bank of Indiana</v>
          </cell>
          <cell r="GN72">
            <v>31.9</v>
          </cell>
          <cell r="GO72" t="str">
            <v>4q</v>
          </cell>
          <cell r="GP72">
            <v>0</v>
          </cell>
          <cell r="GQ72">
            <v>7</v>
          </cell>
          <cell r="GR72">
            <v>0</v>
          </cell>
          <cell r="GS72">
            <v>0</v>
          </cell>
          <cell r="GT72" t="str">
            <v>Urban</v>
          </cell>
          <cell r="GU72">
            <v>0</v>
          </cell>
          <cell r="GV72">
            <v>6</v>
          </cell>
          <cell r="GW72">
            <v>9</v>
          </cell>
          <cell r="GX72">
            <v>2</v>
          </cell>
          <cell r="GY72">
            <v>0</v>
          </cell>
          <cell r="GZ72">
            <v>15</v>
          </cell>
          <cell r="HA72">
            <v>11</v>
          </cell>
          <cell r="HB72">
            <v>11</v>
          </cell>
          <cell r="HC72">
            <v>0</v>
          </cell>
          <cell r="HD72">
            <v>4</v>
          </cell>
          <cell r="HE72">
            <v>3</v>
          </cell>
          <cell r="HF72">
            <v>0</v>
          </cell>
          <cell r="HG72">
            <v>1</v>
          </cell>
          <cell r="HH72">
            <v>10</v>
          </cell>
          <cell r="HI72">
            <v>26</v>
          </cell>
          <cell r="HJ72">
            <v>12</v>
          </cell>
          <cell r="HK72">
            <v>6</v>
          </cell>
          <cell r="HL72">
            <v>3</v>
          </cell>
          <cell r="HM72">
            <v>4</v>
          </cell>
          <cell r="HN72">
            <v>0</v>
          </cell>
          <cell r="HO72">
            <v>1</v>
          </cell>
          <cell r="HP72">
            <v>1</v>
          </cell>
          <cell r="HQ72">
            <v>0</v>
          </cell>
          <cell r="HR72">
            <v>17</v>
          </cell>
          <cell r="HS72">
            <v>0</v>
          </cell>
          <cell r="HT72" t="str">
            <v>no</v>
          </cell>
          <cell r="HU72" t="str">
            <v>no</v>
          </cell>
          <cell r="HV72" t="str">
            <v>no</v>
          </cell>
          <cell r="HW72" t="str">
            <v>yes</v>
          </cell>
          <cell r="HX72" t="str">
            <v>yes</v>
          </cell>
          <cell r="HY72" t="str">
            <v>yes</v>
          </cell>
          <cell r="HZ72">
            <v>0</v>
          </cell>
          <cell r="IA72">
            <v>0</v>
          </cell>
          <cell r="IB72">
            <v>0</v>
          </cell>
          <cell r="IC72" t="str">
            <v>Joshua Reed</v>
          </cell>
          <cell r="ID72" t="str">
            <v>jreed@merchantscapital.com</v>
          </cell>
          <cell r="IE72" t="str">
            <v>Merchants Capital</v>
          </cell>
          <cell r="IF72" t="str">
            <v>General</v>
          </cell>
          <cell r="IG72">
            <v>0</v>
          </cell>
          <cell r="IH72">
            <v>44</v>
          </cell>
          <cell r="II72">
            <v>53</v>
          </cell>
          <cell r="IJ72">
            <v>45763</v>
          </cell>
          <cell r="IK72">
            <v>125</v>
          </cell>
          <cell r="IL72">
            <v>53</v>
          </cell>
          <cell r="IM72" t="str">
            <v>no</v>
          </cell>
          <cell r="IN72" t="str">
            <v>no</v>
          </cell>
          <cell r="IO72" t="str">
            <v>no</v>
          </cell>
          <cell r="IR72">
            <v>0</v>
          </cell>
          <cell r="IS72" t="str">
            <v>no</v>
          </cell>
        </row>
        <row r="73">
          <cell r="A73">
            <v>24171</v>
          </cell>
          <cell r="B73" t="str">
            <v>2024-02-29 14:32:20</v>
          </cell>
          <cell r="C73" t="str">
            <v>Q:/http-files/mf/2024-HTC/mf24171/Full Application_Sherry Pointe_24171.xlsx</v>
          </cell>
          <cell r="D73" t="str">
            <v>no</v>
          </cell>
          <cell r="E73" t="str">
            <v>yes</v>
          </cell>
          <cell r="F73" t="str">
            <v>yes</v>
          </cell>
          <cell r="G73" t="str">
            <v>no</v>
          </cell>
          <cell r="H73" t="str">
            <v>ajcarpen@gmail.com</v>
          </cell>
          <cell r="I73" t="str">
            <v>Alyssa Carpenter</v>
          </cell>
          <cell r="J73">
            <v>5127891295</v>
          </cell>
          <cell r="K73">
            <v>5127891295</v>
          </cell>
          <cell r="L73" t="str">
            <v>yes</v>
          </cell>
          <cell r="M73" t="str">
            <v>yes</v>
          </cell>
          <cell r="N73" t="str">
            <v>yes</v>
          </cell>
          <cell r="O73">
            <v>0</v>
          </cell>
          <cell r="P73">
            <v>18</v>
          </cell>
          <cell r="Q73">
            <v>36</v>
          </cell>
          <cell r="R73">
            <v>42</v>
          </cell>
          <cell r="S73">
            <v>0</v>
          </cell>
          <cell r="T73">
            <v>0</v>
          </cell>
          <cell r="U73">
            <v>0</v>
          </cell>
          <cell r="V73" t="str">
            <v>Steve Bruszer</v>
          </cell>
          <cell r="W73" t="str">
            <v>Jacob Sumpter</v>
          </cell>
          <cell r="X73" t="str">
            <v>sburszer@svcc.biz</v>
          </cell>
          <cell r="Y73" t="str">
            <v>jsumpter@mmatexas.com</v>
          </cell>
          <cell r="Z73" t="str">
            <v>Spring Valley Construction Company</v>
          </cell>
          <cell r="AA73" t="str">
            <v>MMA Engineers</v>
          </cell>
          <cell r="AB73">
            <v>0</v>
          </cell>
          <cell r="AC73">
            <v>0</v>
          </cell>
          <cell r="AD73">
            <v>0</v>
          </cell>
          <cell r="AE73">
            <v>0</v>
          </cell>
          <cell r="AF73">
            <v>0</v>
          </cell>
          <cell r="AG73">
            <v>0</v>
          </cell>
          <cell r="AH73" t="str">
            <v>Steve Bruszer</v>
          </cell>
          <cell r="AI73" t="str">
            <v>sburszer@svcc.biz</v>
          </cell>
          <cell r="AJ73" t="str">
            <v>Spring Valley Construction Company</v>
          </cell>
          <cell r="AK73">
            <v>0</v>
          </cell>
          <cell r="AL73">
            <v>0</v>
          </cell>
          <cell r="AM73">
            <v>0</v>
          </cell>
          <cell r="AN73">
            <v>0</v>
          </cell>
          <cell r="AO73">
            <v>0</v>
          </cell>
          <cell r="AP73">
            <v>0</v>
          </cell>
          <cell r="AQ73" t="str">
            <v>no</v>
          </cell>
          <cell r="AR73" t="str">
            <v>no</v>
          </cell>
          <cell r="AS73" t="str">
            <v>no</v>
          </cell>
          <cell r="AT73">
            <v>2000000</v>
          </cell>
          <cell r="AU73">
            <v>0</v>
          </cell>
          <cell r="AV73">
            <v>0</v>
          </cell>
          <cell r="AW73" t="str">
            <v>Choose a Dropdown</v>
          </cell>
          <cell r="AX73" t="str">
            <v>HOME-ARP Nonprofit Operating Cost and/or Capacity Building Assistance</v>
          </cell>
          <cell r="AY73">
            <v>0</v>
          </cell>
          <cell r="AZ73">
            <v>0</v>
          </cell>
          <cell r="BA73">
            <v>0</v>
          </cell>
          <cell r="BB73" t="str">
            <v>Steve Bruszer</v>
          </cell>
          <cell r="BC73" t="str">
            <v>sburszer@svcc.biz</v>
          </cell>
          <cell r="BD73" t="str">
            <v>Spring Valley Construction Company</v>
          </cell>
          <cell r="BE73">
            <v>0</v>
          </cell>
          <cell r="BF73">
            <v>0</v>
          </cell>
          <cell r="BG73" t="str">
            <v>Darrell Jack</v>
          </cell>
          <cell r="BH73" t="str">
            <v>djack@stic.net</v>
          </cell>
          <cell r="BI73" t="str">
            <v>Apartment MarketData, LLC</v>
          </cell>
          <cell r="BJ73">
            <v>0</v>
          </cell>
          <cell r="BK73" t="str">
            <v>Choose a Dropdown</v>
          </cell>
          <cell r="BL73">
            <v>0</v>
          </cell>
          <cell r="BM73">
            <v>0</v>
          </cell>
          <cell r="BN73">
            <v>0</v>
          </cell>
          <cell r="BO73">
            <v>0</v>
          </cell>
          <cell r="BP73">
            <v>0</v>
          </cell>
          <cell r="BQ73">
            <v>0</v>
          </cell>
          <cell r="BR73">
            <v>0</v>
          </cell>
          <cell r="BS73" t="str">
            <v>Hugh Cobb</v>
          </cell>
          <cell r="BT73" t="str">
            <v>hugh.cobb@assetliving.com</v>
          </cell>
          <cell r="BU73" t="str">
            <v>Asset Living</v>
          </cell>
          <cell r="BV73">
            <v>9726433205</v>
          </cell>
          <cell r="BW73" t="str">
            <v>#22306; #23228</v>
          </cell>
          <cell r="BX73" t="str">
            <v>Yes</v>
          </cell>
          <cell r="BY73" t="str">
            <v>No</v>
          </cell>
          <cell r="BZ73">
            <v>0</v>
          </cell>
          <cell r="CA73" t="str">
            <v>Hugh Cobb</v>
          </cell>
          <cell r="CB73" t="str">
            <v>hugh.cobb@assetliving.com</v>
          </cell>
          <cell r="CC73" t="str">
            <v>Asset Living</v>
          </cell>
          <cell r="CD73">
            <v>0</v>
          </cell>
          <cell r="CE73">
            <v>0</v>
          </cell>
          <cell r="CF73" t="str">
            <v>TBD</v>
          </cell>
          <cell r="CG73">
            <v>88</v>
          </cell>
          <cell r="CH73">
            <v>0</v>
          </cell>
          <cell r="CI73">
            <v>9</v>
          </cell>
          <cell r="CJ73">
            <v>0</v>
          </cell>
          <cell r="CK73">
            <v>36</v>
          </cell>
          <cell r="CL73">
            <v>43</v>
          </cell>
          <cell r="CM73">
            <v>0</v>
          </cell>
          <cell r="CN73">
            <v>0</v>
          </cell>
          <cell r="CO73">
            <v>0</v>
          </cell>
          <cell r="CP73">
            <v>8</v>
          </cell>
          <cell r="CQ73">
            <v>8</v>
          </cell>
          <cell r="CR73">
            <v>0</v>
          </cell>
          <cell r="CS73" t="str">
            <v>Matt Stille</v>
          </cell>
          <cell r="CT73" t="str">
            <v>matt.stille@cohnreznick.com</v>
          </cell>
          <cell r="CU73" t="str">
            <v>Cohn-Reznick</v>
          </cell>
          <cell r="CV73" t="str">
            <v>5033 Brookview Dr.</v>
          </cell>
          <cell r="CW73" t="str">
            <v>Dallas</v>
          </cell>
          <cell r="CX73" t="str">
            <v>Deepak P. Sulakhe</v>
          </cell>
          <cell r="CY73" t="str">
            <v>dsulakhe@omhousing.com</v>
          </cell>
          <cell r="CZ73">
            <v>2144327610</v>
          </cell>
          <cell r="DA73">
            <v>2144327610</v>
          </cell>
          <cell r="DB73" t="str">
            <v>TX</v>
          </cell>
          <cell r="DC73">
            <v>75220</v>
          </cell>
          <cell r="DD73" t="str">
            <v>AT Sherry Housing, LP</v>
          </cell>
          <cell r="DE73">
            <v>0</v>
          </cell>
          <cell r="DF73">
            <v>0</v>
          </cell>
          <cell r="DH73" t="str">
            <v>Brian Rumsey</v>
          </cell>
          <cell r="DI73" t="str">
            <v>brumsey@crossarchitects.com</v>
          </cell>
          <cell r="DJ73" t="str">
            <v>Cross Architects, PLLC</v>
          </cell>
          <cell r="DK73" t="str">
            <v>Cynthia Bast</v>
          </cell>
          <cell r="DL73" t="str">
            <v>cbast@lockelord.com</v>
          </cell>
          <cell r="DM73" t="str">
            <v>Locke Lord, LLP</v>
          </cell>
          <cell r="DN73" t="str">
            <v>no</v>
          </cell>
          <cell r="DO73">
            <v>0</v>
          </cell>
          <cell r="DQ73">
            <v>0</v>
          </cell>
          <cell r="DR73">
            <v>0</v>
          </cell>
          <cell r="DS73">
            <v>48439121905</v>
          </cell>
          <cell r="DT73" t="str">
            <v>No</v>
          </cell>
          <cell r="DU73">
            <v>11</v>
          </cell>
          <cell r="DV73" t="str">
            <v>yes</v>
          </cell>
          <cell r="DW73" t="str">
            <v>Meals on Wheels, Inc. of Tarrant County</v>
          </cell>
          <cell r="DX73" t="str">
            <v>North Texas Fair Housing Center</v>
          </cell>
          <cell r="DY73" t="str">
            <v>National Shared Housing Resource Center</v>
          </cell>
          <cell r="DZ73" t="str">
            <v>Mission Arlington/Mission Metroplex</v>
          </cell>
          <cell r="EA73" t="str">
            <v>Arlington-Mansfield Area YMCA</v>
          </cell>
          <cell r="EB73" t="str">
            <v>NA</v>
          </cell>
          <cell r="EC73" t="str">
            <v>New Construction</v>
          </cell>
          <cell r="ED73">
            <v>0</v>
          </cell>
          <cell r="EE73" t="str">
            <v>1305 E 6th, Ste 12</v>
          </cell>
          <cell r="EF73" t="str">
            <v>Austin</v>
          </cell>
          <cell r="EG73" t="str">
            <v>Alyssa Carpenter</v>
          </cell>
          <cell r="EH73" t="str">
            <v>ajcarpen@gmail.com</v>
          </cell>
          <cell r="EI73" t="str">
            <v>ajcarpen@gmail.com</v>
          </cell>
          <cell r="EJ73" t="str">
            <v>Alyssa Carpenter</v>
          </cell>
          <cell r="EK73" t="str">
            <v>S. Anderson Consulting</v>
          </cell>
          <cell r="EL73">
            <v>5127891295</v>
          </cell>
          <cell r="EM73">
            <v>5127891295</v>
          </cell>
          <cell r="EN73" t="str">
            <v>TX</v>
          </cell>
          <cell r="EO73">
            <v>78702</v>
          </cell>
          <cell r="EP73">
            <v>185.97477695167291</v>
          </cell>
          <cell r="EQ73">
            <v>185.97477695167291</v>
          </cell>
          <cell r="ER73">
            <v>133.58145394465089</v>
          </cell>
          <cell r="ES73" t="str">
            <v>NEQ of E Arkansas Ln and Sherry St</v>
          </cell>
          <cell r="ET73" t="str">
            <v>Arlington</v>
          </cell>
          <cell r="EU73" t="str">
            <v>Tarrant</v>
          </cell>
          <cell r="EV73" t="str">
            <v>Sherry Pointe Apartments</v>
          </cell>
          <cell r="EW73">
            <v>76010</v>
          </cell>
          <cell r="EX73" t="str">
            <v>Deepak P. Sulakhe</v>
          </cell>
          <cell r="EY73" t="str">
            <v>dsulakhe@omhousing.com</v>
          </cell>
          <cell r="EZ73" t="str">
            <v>OM Housing, LLC</v>
          </cell>
          <cell r="FA73" t="str">
            <v>no</v>
          </cell>
          <cell r="FB73" t="str">
            <v>No</v>
          </cell>
          <cell r="FC73">
            <v>53</v>
          </cell>
          <cell r="FD73">
            <v>0</v>
          </cell>
          <cell r="FE73" t="str">
            <v>Jacob Sumpter</v>
          </cell>
          <cell r="FF73" t="str">
            <v>jsumpter@mmatexas.com</v>
          </cell>
          <cell r="FG73" t="str">
            <v>MMA Engineers</v>
          </cell>
          <cell r="FH73" t="str">
            <v>Yes</v>
          </cell>
          <cell r="FI73" t="str">
            <v>no</v>
          </cell>
          <cell r="FJ73">
            <v>215</v>
          </cell>
          <cell r="FK73">
            <v>1.3</v>
          </cell>
          <cell r="FL73">
            <v>24171</v>
          </cell>
          <cell r="FM73">
            <v>32.707472000000003</v>
          </cell>
          <cell r="FN73" t="str">
            <v>yes</v>
          </cell>
          <cell r="FO73">
            <v>-97.070865999999995</v>
          </cell>
          <cell r="FP73" t="str">
            <v>yes</v>
          </cell>
          <cell r="FQ73" t="str">
            <v>yes</v>
          </cell>
          <cell r="FR73" t="str">
            <v>No</v>
          </cell>
          <cell r="FS73" t="str">
            <v>No</v>
          </cell>
          <cell r="FT73" t="str">
            <v>yes</v>
          </cell>
          <cell r="FU73">
            <v>0</v>
          </cell>
          <cell r="FV73">
            <v>0</v>
          </cell>
          <cell r="FW73">
            <v>0</v>
          </cell>
          <cell r="FX73" t="str">
            <v>x</v>
          </cell>
          <cell r="FY73">
            <v>0</v>
          </cell>
          <cell r="FZ73">
            <v>0</v>
          </cell>
          <cell r="GA73" t="str">
            <v>AT Sherry Housing, LP</v>
          </cell>
          <cell r="GB73" t="str">
            <v>AT Sherry Development, LLC</v>
          </cell>
          <cell r="GC73" t="str">
            <v>OM Housing, LLC</v>
          </cell>
          <cell r="GD73" t="str">
            <v>NA</v>
          </cell>
          <cell r="GE73">
            <v>0</v>
          </cell>
          <cell r="GF73" t="str">
            <v>Limited Partnership</v>
          </cell>
          <cell r="GG73" t="str">
            <v>Limited Liability Company</v>
          </cell>
          <cell r="GH73" t="str">
            <v>Limited Liability Company</v>
          </cell>
          <cell r="GI73">
            <v>0</v>
          </cell>
          <cell r="GJ73">
            <v>0</v>
          </cell>
          <cell r="GK73" t="str">
            <v>Jeff Rogers</v>
          </cell>
          <cell r="GL73" t="str">
            <v>jeff.rogers@colliers.com</v>
          </cell>
          <cell r="GM73" t="str">
            <v>Colliers Mortgage LLC</v>
          </cell>
          <cell r="GN73">
            <v>51.9</v>
          </cell>
          <cell r="GO73" t="str">
            <v>4q</v>
          </cell>
          <cell r="GP73">
            <v>1</v>
          </cell>
          <cell r="GQ73">
            <v>3</v>
          </cell>
          <cell r="GR73">
            <v>0</v>
          </cell>
          <cell r="GS73">
            <v>0</v>
          </cell>
          <cell r="GT73" t="str">
            <v>Urban</v>
          </cell>
          <cell r="GU73">
            <v>0</v>
          </cell>
          <cell r="GV73">
            <v>6</v>
          </cell>
          <cell r="GW73">
            <v>9</v>
          </cell>
          <cell r="GX73">
            <v>2</v>
          </cell>
          <cell r="GY73">
            <v>2</v>
          </cell>
          <cell r="GZ73">
            <v>15</v>
          </cell>
          <cell r="HA73">
            <v>11</v>
          </cell>
          <cell r="HB73">
            <v>11</v>
          </cell>
          <cell r="HC73">
            <v>0</v>
          </cell>
          <cell r="HD73">
            <v>5</v>
          </cell>
          <cell r="HE73">
            <v>3</v>
          </cell>
          <cell r="HF73">
            <v>4</v>
          </cell>
          <cell r="HG73">
            <v>1</v>
          </cell>
          <cell r="HH73">
            <v>10</v>
          </cell>
          <cell r="HI73">
            <v>26</v>
          </cell>
          <cell r="HJ73">
            <v>12</v>
          </cell>
          <cell r="HK73">
            <v>6</v>
          </cell>
          <cell r="HL73">
            <v>3</v>
          </cell>
          <cell r="HM73">
            <v>4</v>
          </cell>
          <cell r="HN73">
            <v>0</v>
          </cell>
          <cell r="HO73">
            <v>1</v>
          </cell>
          <cell r="HP73">
            <v>1</v>
          </cell>
          <cell r="HQ73">
            <v>0</v>
          </cell>
          <cell r="HR73">
            <v>19</v>
          </cell>
          <cell r="HS73">
            <v>0</v>
          </cell>
          <cell r="HT73" t="str">
            <v>no</v>
          </cell>
          <cell r="HU73" t="str">
            <v>no</v>
          </cell>
          <cell r="HV73" t="str">
            <v>no</v>
          </cell>
          <cell r="HW73" t="str">
            <v>yes</v>
          </cell>
          <cell r="HX73" t="str">
            <v>yes</v>
          </cell>
          <cell r="HY73" t="str">
            <v>yes</v>
          </cell>
          <cell r="HZ73" t="str">
            <v>Mission Arlington/Mission Metroplex</v>
          </cell>
          <cell r="IA73" t="str">
            <v>x</v>
          </cell>
          <cell r="IB73">
            <v>0</v>
          </cell>
          <cell r="IC73" t="str">
            <v>Robert Dicks</v>
          </cell>
          <cell r="ID73" t="str">
            <v>robert.dicks@pnc.com</v>
          </cell>
          <cell r="IE73" t="str">
            <v>PNC Real Estate</v>
          </cell>
          <cell r="IF73" t="str">
            <v>General</v>
          </cell>
          <cell r="IG73">
            <v>0</v>
          </cell>
          <cell r="IH73">
            <v>49</v>
          </cell>
          <cell r="II73">
            <v>88</v>
          </cell>
          <cell r="IJ73">
            <v>96840</v>
          </cell>
          <cell r="IK73">
            <v>132</v>
          </cell>
          <cell r="IL73">
            <v>96</v>
          </cell>
          <cell r="IM73" t="str">
            <v>no</v>
          </cell>
          <cell r="IN73" t="str">
            <v>no</v>
          </cell>
          <cell r="IO73" t="str">
            <v>no</v>
          </cell>
          <cell r="IR73">
            <v>0</v>
          </cell>
          <cell r="IS73" t="str">
            <v>no</v>
          </cell>
        </row>
        <row r="74">
          <cell r="A74">
            <v>24172</v>
          </cell>
          <cell r="B74" t="str">
            <v>2024-03-01 11:01:07</v>
          </cell>
          <cell r="C74" t="str">
            <v>Q:/http-files/mf/2024-HTC/mf24172/24172_WALIPP Senior Residence Expansion.xlsx</v>
          </cell>
          <cell r="D74" t="str">
            <v>no</v>
          </cell>
          <cell r="E74" t="str">
            <v>yes</v>
          </cell>
          <cell r="F74" t="str">
            <v>yes</v>
          </cell>
          <cell r="G74" t="str">
            <v>no</v>
          </cell>
          <cell r="H74" t="str">
            <v>dwelchel@voa.org</v>
          </cell>
          <cell r="I74" t="str">
            <v>Deborah Welchel</v>
          </cell>
          <cell r="J74" t="str">
            <v>5112-671-0000</v>
          </cell>
          <cell r="K74" t="str">
            <v>512-671-0000</v>
          </cell>
          <cell r="L74" t="str">
            <v>yes</v>
          </cell>
          <cell r="M74" t="str">
            <v>yes</v>
          </cell>
          <cell r="N74" t="str">
            <v>yes</v>
          </cell>
          <cell r="O74">
            <v>0</v>
          </cell>
          <cell r="P74">
            <v>102</v>
          </cell>
          <cell r="Q74">
            <v>0</v>
          </cell>
          <cell r="R74">
            <v>0</v>
          </cell>
          <cell r="S74">
            <v>0</v>
          </cell>
          <cell r="T74">
            <v>0</v>
          </cell>
          <cell r="U74">
            <v>0</v>
          </cell>
          <cell r="V74" t="str">
            <v>Mike Meyers</v>
          </cell>
          <cell r="W74" t="str">
            <v>Bianca Giron</v>
          </cell>
          <cell r="X74" t="str">
            <v>mmyers@neigc.com</v>
          </cell>
          <cell r="Y74" t="str">
            <v>Bianca.giron@kimley-horn.com</v>
          </cell>
          <cell r="Z74" t="str">
            <v>NEI General Contracting</v>
          </cell>
          <cell r="AA74" t="str">
            <v>Kimley-Horn</v>
          </cell>
          <cell r="AB74">
            <v>0</v>
          </cell>
          <cell r="AC74">
            <v>0</v>
          </cell>
          <cell r="AD74">
            <v>0</v>
          </cell>
          <cell r="AE74">
            <v>0</v>
          </cell>
          <cell r="AF74">
            <v>0</v>
          </cell>
          <cell r="AG74">
            <v>0</v>
          </cell>
          <cell r="AH74" t="str">
            <v>Mike Meyers</v>
          </cell>
          <cell r="AI74" t="str">
            <v>mmyers@neigc.com</v>
          </cell>
          <cell r="AJ74" t="str">
            <v>NEI General Contracting</v>
          </cell>
          <cell r="AK74">
            <v>0</v>
          </cell>
          <cell r="AL74">
            <v>0</v>
          </cell>
          <cell r="AM74">
            <v>0</v>
          </cell>
          <cell r="AN74">
            <v>0</v>
          </cell>
          <cell r="AO74">
            <v>0</v>
          </cell>
          <cell r="AP74">
            <v>0</v>
          </cell>
          <cell r="AQ74" t="str">
            <v>yes</v>
          </cell>
          <cell r="AR74" t="str">
            <v>no</v>
          </cell>
          <cell r="AS74" t="str">
            <v>no</v>
          </cell>
          <cell r="AT74">
            <v>2000000</v>
          </cell>
          <cell r="AU74">
            <v>0</v>
          </cell>
          <cell r="AV74">
            <v>0</v>
          </cell>
          <cell r="AW74" t="str">
            <v>Choose a Dropdown</v>
          </cell>
          <cell r="AX74" t="str">
            <v>HOME-ARP Nonprofit Operating Cost and/or Capacity Building Assistance</v>
          </cell>
          <cell r="AY74">
            <v>0</v>
          </cell>
          <cell r="AZ74">
            <v>0</v>
          </cell>
          <cell r="BA74">
            <v>0</v>
          </cell>
          <cell r="BB74" t="str">
            <v>Mike Meyers</v>
          </cell>
          <cell r="BC74" t="str">
            <v>mmyers@neigc.com</v>
          </cell>
          <cell r="BD74" t="str">
            <v>NEI General Contracting</v>
          </cell>
          <cell r="BE74">
            <v>0</v>
          </cell>
          <cell r="BF74">
            <v>0</v>
          </cell>
          <cell r="BG74" t="str">
            <v>Ken Araiza</v>
          </cell>
          <cell r="BH74" t="str">
            <v>kenaraiza@gmail.com</v>
          </cell>
          <cell r="BI74" t="str">
            <v>Araiza Appraisal &amp; Consulting</v>
          </cell>
          <cell r="BJ74">
            <v>0</v>
          </cell>
          <cell r="BK74" t="str">
            <v>Choose a Dropdown</v>
          </cell>
          <cell r="BL74">
            <v>0</v>
          </cell>
          <cell r="BM74">
            <v>0</v>
          </cell>
          <cell r="BN74">
            <v>0</v>
          </cell>
          <cell r="BO74">
            <v>0</v>
          </cell>
          <cell r="BP74">
            <v>0</v>
          </cell>
          <cell r="BQ74">
            <v>0</v>
          </cell>
          <cell r="BR74">
            <v>0</v>
          </cell>
          <cell r="BS74" t="str">
            <v>Jana Russell</v>
          </cell>
          <cell r="BT74" t="str">
            <v>jrussell@voatexas.org</v>
          </cell>
          <cell r="BU74" t="str">
            <v>Volunteers of America - Texas</v>
          </cell>
          <cell r="BV74" t="str">
            <v>972-926-4431</v>
          </cell>
          <cell r="BW74" t="str">
            <v>If applicable</v>
          </cell>
          <cell r="BX74" t="str">
            <v>No</v>
          </cell>
          <cell r="BY74" t="str">
            <v>no</v>
          </cell>
          <cell r="BZ74">
            <v>0</v>
          </cell>
          <cell r="CA74" t="str">
            <v>Jana Russell</v>
          </cell>
          <cell r="CB74" t="str">
            <v>jrussell@voatexas.org</v>
          </cell>
          <cell r="CC74" t="str">
            <v>Volunteers of America - Texas</v>
          </cell>
          <cell r="CD74">
            <v>0</v>
          </cell>
          <cell r="CE74">
            <v>0</v>
          </cell>
          <cell r="CG74">
            <v>102</v>
          </cell>
          <cell r="CH74">
            <v>0</v>
          </cell>
          <cell r="CI74">
            <v>11</v>
          </cell>
          <cell r="CJ74">
            <v>0</v>
          </cell>
          <cell r="CK74">
            <v>41</v>
          </cell>
          <cell r="CL74">
            <v>50</v>
          </cell>
          <cell r="CM74">
            <v>0</v>
          </cell>
          <cell r="CN74">
            <v>0</v>
          </cell>
          <cell r="CO74">
            <v>0</v>
          </cell>
          <cell r="CP74">
            <v>0</v>
          </cell>
          <cell r="CQ74">
            <v>0</v>
          </cell>
          <cell r="CR74">
            <v>0</v>
          </cell>
          <cell r="CS74" t="str">
            <v>Susan Wilson</v>
          </cell>
          <cell r="CT74" t="str">
            <v>susan.wilson@novoco.com</v>
          </cell>
          <cell r="CU74" t="str">
            <v>Novogradac and Company LLP</v>
          </cell>
          <cell r="CV74" t="str">
            <v>5220 Scott Street</v>
          </cell>
          <cell r="CW74" t="str">
            <v>Houston</v>
          </cell>
          <cell r="CX74" t="str">
            <v>Cheryl Lawson</v>
          </cell>
          <cell r="CY74" t="str">
            <v>clawson@walipp.org</v>
          </cell>
          <cell r="CZ74" t="str">
            <v>713-562-0091</v>
          </cell>
          <cell r="DA74" t="str">
            <v>713-741-3600</v>
          </cell>
          <cell r="DB74" t="str">
            <v>TX</v>
          </cell>
          <cell r="DC74">
            <v>77004</v>
          </cell>
          <cell r="DD74" t="str">
            <v>WALIPP Senior Residence Expansion, LP</v>
          </cell>
          <cell r="DE74" t="str">
            <v>Ken Araiza</v>
          </cell>
          <cell r="DF74" t="str">
            <v>kenaraiza@gmail.com</v>
          </cell>
          <cell r="DG74" t="str">
            <v>Araiza Appraisal &amp; Consulting</v>
          </cell>
          <cell r="DH74" t="str">
            <v>Jason Haskins</v>
          </cell>
          <cell r="DI74" t="str">
            <v>jasonhaskins@huoarchitects.com</v>
          </cell>
          <cell r="DJ74" t="str">
            <v>Hatch Ulland Owen Architects</v>
          </cell>
          <cell r="DK74" t="str">
            <v>Antoinette M. "Toni" Jackson</v>
          </cell>
          <cell r="DL74" t="str">
            <v>tjackson@bankslawfirm.com</v>
          </cell>
          <cell r="DM74" t="str">
            <v>The Banks Law Firm</v>
          </cell>
          <cell r="DN74" t="str">
            <v>no</v>
          </cell>
          <cell r="DO74">
            <v>0</v>
          </cell>
          <cell r="DQ74">
            <v>0</v>
          </cell>
          <cell r="DR74">
            <v>0</v>
          </cell>
          <cell r="DS74">
            <v>48201312901</v>
          </cell>
          <cell r="DT74" t="str">
            <v>No</v>
          </cell>
          <cell r="DU74">
            <v>11</v>
          </cell>
          <cell r="DV74" t="str">
            <v>yes</v>
          </cell>
          <cell r="DW74" t="str">
            <v>Bread of Life</v>
          </cell>
          <cell r="DX74" t="str">
            <v>Blue Triangle Multicultural Association, Inc.</v>
          </cell>
          <cell r="DY74" t="str">
            <v>Lucille's 1913 Community Kitchen</v>
          </cell>
          <cell r="DZ74" t="str">
            <v>Center for Civic and Public Policy Improvement (CCPI)</v>
          </cell>
          <cell r="EA74" t="str">
            <v>Anti-Defamation League (ADL) Southwest</v>
          </cell>
          <cell r="EB74" t="str">
            <v>NAACP - Houston Branch</v>
          </cell>
          <cell r="EC74" t="str">
            <v>New Construction</v>
          </cell>
          <cell r="ED74" t="str">
            <v>Scattered Site</v>
          </cell>
          <cell r="EE74" t="str">
            <v>3000 Skylark Dr.</v>
          </cell>
          <cell r="EF74" t="str">
            <v>Austin</v>
          </cell>
          <cell r="EG74" t="str">
            <v>Jennifer Hicks</v>
          </cell>
          <cell r="EH74" t="str">
            <v>jennifer@truecasa.net</v>
          </cell>
          <cell r="EI74" t="str">
            <v>jennifer@truecasa.net</v>
          </cell>
          <cell r="EJ74" t="str">
            <v>Jennifer Hicks</v>
          </cell>
          <cell r="EK74" t="str">
            <v>True Casa Consulting, LLC</v>
          </cell>
          <cell r="EL74" t="str">
            <v>512-203-4417</v>
          </cell>
          <cell r="EM74" t="str">
            <v>512-203-4417</v>
          </cell>
          <cell r="EN74" t="str">
            <v>TX</v>
          </cell>
          <cell r="EO74">
            <v>78757</v>
          </cell>
          <cell r="EP74">
            <v>216.85985513982641</v>
          </cell>
          <cell r="EQ74">
            <v>216.85985513982641</v>
          </cell>
          <cell r="ER74">
            <v>203.2090967534555</v>
          </cell>
          <cell r="ES74" t="str">
            <v>5120 Scott St., 5134 Grantwood St., 5141 Grantwood St.</v>
          </cell>
          <cell r="ET74" t="str">
            <v>Houston</v>
          </cell>
          <cell r="EU74" t="str">
            <v>Harris</v>
          </cell>
          <cell r="EV74" t="str">
            <v>WALIPP Senior Residence Expansion</v>
          </cell>
          <cell r="EW74">
            <v>77004</v>
          </cell>
          <cell r="EX74" t="str">
            <v>Deborah Welchel</v>
          </cell>
          <cell r="EY74" t="str">
            <v>dwelchel@voa.org</v>
          </cell>
          <cell r="EZ74" t="str">
            <v>Volunteers of America National Services</v>
          </cell>
          <cell r="FA74" t="str">
            <v>no</v>
          </cell>
          <cell r="FB74" t="str">
            <v>No</v>
          </cell>
          <cell r="FC74">
            <v>53</v>
          </cell>
          <cell r="FD74">
            <v>0</v>
          </cell>
          <cell r="FE74">
            <v>0</v>
          </cell>
          <cell r="FF74">
            <v>0</v>
          </cell>
          <cell r="FG74" t="str">
            <v>TBD</v>
          </cell>
          <cell r="FH74" t="str">
            <v>Yes</v>
          </cell>
          <cell r="FI74" t="str">
            <v>no</v>
          </cell>
          <cell r="FJ74">
            <v>73</v>
          </cell>
          <cell r="FK74">
            <v>1.3</v>
          </cell>
          <cell r="FL74" t="str">
            <v>-</v>
          </cell>
          <cell r="FM74">
            <v>29.713027</v>
          </cell>
          <cell r="FN74" t="str">
            <v>yes</v>
          </cell>
          <cell r="FO74">
            <v>-95.356600999999998</v>
          </cell>
          <cell r="FP74" t="str">
            <v>yes</v>
          </cell>
          <cell r="FQ74" t="str">
            <v>yes</v>
          </cell>
          <cell r="FR74" t="str">
            <v>No</v>
          </cell>
          <cell r="FS74" t="str">
            <v>No</v>
          </cell>
          <cell r="FT74" t="str">
            <v>yes</v>
          </cell>
          <cell r="FU74">
            <v>0</v>
          </cell>
          <cell r="FV74">
            <v>0</v>
          </cell>
          <cell r="FW74">
            <v>0</v>
          </cell>
          <cell r="FX74" t="str">
            <v>x</v>
          </cell>
          <cell r="FY74">
            <v>0</v>
          </cell>
          <cell r="FZ74">
            <v>0</v>
          </cell>
          <cell r="GA74" t="str">
            <v>WALIPP Senior Residence Expansion, LP</v>
          </cell>
          <cell r="GB74" t="str">
            <v>WALIPP Senior, LLC</v>
          </cell>
          <cell r="GC74" t="str">
            <v>William A. Lawson Institute for Peace and Prosperity</v>
          </cell>
          <cell r="GD74" t="str">
            <v>WALIPP VOANS-VOATX1, LLC</v>
          </cell>
          <cell r="GE74" t="str">
            <v>Volunteers of America National Services</v>
          </cell>
          <cell r="GF74" t="str">
            <v>Limited Partnership</v>
          </cell>
          <cell r="GG74" t="str">
            <v>Limited Liability Company</v>
          </cell>
          <cell r="GH74" t="str">
            <v>Non-Profit</v>
          </cell>
          <cell r="GI74" t="str">
            <v>Limited Liability Company</v>
          </cell>
          <cell r="GJ74" t="str">
            <v>Non-Profit</v>
          </cell>
          <cell r="GK74" t="str">
            <v>Ray Miller</v>
          </cell>
          <cell r="GL74" t="str">
            <v>ray.miller@amegybank.com</v>
          </cell>
          <cell r="GM74" t="str">
            <v>Amegy Bank</v>
          </cell>
          <cell r="GN74">
            <v>45</v>
          </cell>
          <cell r="GP74">
            <v>1</v>
          </cell>
          <cell r="GQ74">
            <v>6</v>
          </cell>
          <cell r="GR74">
            <v>0</v>
          </cell>
          <cell r="GS74">
            <v>0</v>
          </cell>
          <cell r="GT74" t="str">
            <v>Urban</v>
          </cell>
          <cell r="GU74" t="str">
            <v>x</v>
          </cell>
          <cell r="GV74">
            <v>6</v>
          </cell>
          <cell r="GW74">
            <v>9</v>
          </cell>
          <cell r="GX74">
            <v>2</v>
          </cell>
          <cell r="GY74">
            <v>2</v>
          </cell>
          <cell r="GZ74">
            <v>15</v>
          </cell>
          <cell r="HA74">
            <v>11</v>
          </cell>
          <cell r="HB74">
            <v>11</v>
          </cell>
          <cell r="HC74">
            <v>0</v>
          </cell>
          <cell r="HD74">
            <v>5</v>
          </cell>
          <cell r="HE74">
            <v>3</v>
          </cell>
          <cell r="HF74">
            <v>4</v>
          </cell>
          <cell r="HG74">
            <v>1</v>
          </cell>
          <cell r="HH74">
            <v>10</v>
          </cell>
          <cell r="HI74">
            <v>26</v>
          </cell>
          <cell r="HJ74">
            <v>12</v>
          </cell>
          <cell r="HK74">
            <v>6</v>
          </cell>
          <cell r="HL74">
            <v>3</v>
          </cell>
          <cell r="HM74">
            <v>4</v>
          </cell>
          <cell r="HN74">
            <v>0</v>
          </cell>
          <cell r="HO74">
            <v>1</v>
          </cell>
          <cell r="HP74">
            <v>1</v>
          </cell>
          <cell r="HQ74">
            <v>0</v>
          </cell>
          <cell r="HR74">
            <v>19</v>
          </cell>
          <cell r="HS74">
            <v>0</v>
          </cell>
          <cell r="HT74" t="str">
            <v>no</v>
          </cell>
          <cell r="HU74" t="str">
            <v>no</v>
          </cell>
          <cell r="HV74" t="str">
            <v>no</v>
          </cell>
          <cell r="HW74" t="str">
            <v>yes</v>
          </cell>
          <cell r="HX74" t="str">
            <v>yes</v>
          </cell>
          <cell r="HY74" t="str">
            <v>yes</v>
          </cell>
          <cell r="HZ74" t="str">
            <v>Center for Civic and Public Policy Improvement (CCPI)</v>
          </cell>
          <cell r="IA74" t="str">
            <v>x</v>
          </cell>
          <cell r="IB74" t="str">
            <v>x</v>
          </cell>
          <cell r="IC74" t="str">
            <v>Jason Aldridge</v>
          </cell>
          <cell r="ID74" t="str">
            <v>jaldridge@nefinc.org</v>
          </cell>
          <cell r="IE74" t="str">
            <v>NEF</v>
          </cell>
          <cell r="IF74" t="str">
            <v>Elderly</v>
          </cell>
          <cell r="IG74">
            <v>0</v>
          </cell>
          <cell r="IH74">
            <v>49</v>
          </cell>
          <cell r="II74">
            <v>102</v>
          </cell>
          <cell r="IJ74">
            <v>62220</v>
          </cell>
          <cell r="IK74">
            <v>132</v>
          </cell>
          <cell r="IL74">
            <v>102</v>
          </cell>
          <cell r="IM74" t="str">
            <v>no</v>
          </cell>
          <cell r="IN74" t="str">
            <v>no</v>
          </cell>
          <cell r="IO74" t="str">
            <v>no</v>
          </cell>
          <cell r="IP74">
            <v>0</v>
          </cell>
          <cell r="IQ74">
            <v>0</v>
          </cell>
          <cell r="IR74">
            <v>0</v>
          </cell>
          <cell r="IS74" t="str">
            <v>yes</v>
          </cell>
        </row>
        <row r="75">
          <cell r="A75">
            <v>24173</v>
          </cell>
          <cell r="B75" t="str">
            <v>2024-03-01 16:32:38</v>
          </cell>
          <cell r="C75" t="str">
            <v>Q:/http-files/mf/2024-HTC/mf24173/24173 - ALM - 24-MFUniformApp_2024_3.1 FINAL.xlsx</v>
          </cell>
          <cell r="D75" t="str">
            <v>yes</v>
          </cell>
          <cell r="E75" t="str">
            <v>yes</v>
          </cell>
          <cell r="F75" t="str">
            <v>yes</v>
          </cell>
          <cell r="G75" t="str">
            <v>no</v>
          </cell>
          <cell r="H75" t="str">
            <v>mtamez@madhousedevelopment.net</v>
          </cell>
          <cell r="I75" t="str">
            <v>Michael Tamez</v>
          </cell>
          <cell r="J75">
            <v>7372917344</v>
          </cell>
          <cell r="K75">
            <v>5129821342</v>
          </cell>
          <cell r="L75" t="str">
            <v>yes</v>
          </cell>
          <cell r="M75" t="str">
            <v>yes</v>
          </cell>
          <cell r="N75" t="str">
            <v>yes</v>
          </cell>
          <cell r="O75">
            <v>0</v>
          </cell>
          <cell r="P75">
            <v>113</v>
          </cell>
          <cell r="Q75">
            <v>0</v>
          </cell>
          <cell r="R75">
            <v>0</v>
          </cell>
          <cell r="S75">
            <v>0</v>
          </cell>
          <cell r="T75">
            <v>0</v>
          </cell>
          <cell r="U75">
            <v>0</v>
          </cell>
          <cell r="W75" t="str">
            <v>Craig Carney</v>
          </cell>
          <cell r="Y75" t="str">
            <v>craig@eng-firm.com</v>
          </cell>
          <cell r="AA75" t="str">
            <v>Carney Engineering, PLLC</v>
          </cell>
          <cell r="AB75">
            <v>0</v>
          </cell>
          <cell r="AD75">
            <v>0</v>
          </cell>
          <cell r="AE75">
            <v>0</v>
          </cell>
          <cell r="AF75">
            <v>0</v>
          </cell>
          <cell r="AG75">
            <v>0</v>
          </cell>
          <cell r="AJ75" t="str">
            <v>TBD</v>
          </cell>
          <cell r="AK75">
            <v>0</v>
          </cell>
          <cell r="AL75">
            <v>0</v>
          </cell>
          <cell r="AM75">
            <v>0</v>
          </cell>
          <cell r="AN75">
            <v>0</v>
          </cell>
          <cell r="AO75">
            <v>0</v>
          </cell>
          <cell r="AP75">
            <v>0</v>
          </cell>
          <cell r="AT75">
            <v>2000000</v>
          </cell>
          <cell r="AU75">
            <v>0</v>
          </cell>
          <cell r="AV75">
            <v>0</v>
          </cell>
          <cell r="AW75" t="str">
            <v>Choose a Dropdown</v>
          </cell>
          <cell r="AX75" t="str">
            <v>HOME-ARP Nonprofit Operating Cost and/or Capacity Building Assistance</v>
          </cell>
          <cell r="AZ75">
            <v>0</v>
          </cell>
          <cell r="BA75">
            <v>0</v>
          </cell>
          <cell r="BD75" t="str">
            <v>TBD</v>
          </cell>
          <cell r="BE75">
            <v>0</v>
          </cell>
          <cell r="BF75">
            <v>0</v>
          </cell>
          <cell r="BG75" t="str">
            <v>Darrell Jack</v>
          </cell>
          <cell r="BH75" t="str">
            <v>djack@stic.net</v>
          </cell>
          <cell r="BI75" t="str">
            <v>Apartment Market Data, LLC</v>
          </cell>
          <cell r="BK75" t="str">
            <v>Choose a Dropdown</v>
          </cell>
          <cell r="BL75">
            <v>0</v>
          </cell>
          <cell r="BM75">
            <v>0</v>
          </cell>
          <cell r="BN75">
            <v>0</v>
          </cell>
          <cell r="BO75">
            <v>0</v>
          </cell>
          <cell r="BP75">
            <v>0</v>
          </cell>
          <cell r="BQ75">
            <v>0</v>
          </cell>
          <cell r="BR75">
            <v>0</v>
          </cell>
          <cell r="BS75" t="str">
            <v>Connie Quillen</v>
          </cell>
          <cell r="BT75" t="str">
            <v>connie.quillen@assetliving.com</v>
          </cell>
          <cell r="BU75" t="str">
            <v>Asset Living</v>
          </cell>
          <cell r="BV75">
            <v>9726433200</v>
          </cell>
          <cell r="BX75" t="str">
            <v>No</v>
          </cell>
          <cell r="BY75" t="str">
            <v>no</v>
          </cell>
          <cell r="BZ75">
            <v>0</v>
          </cell>
          <cell r="CA75" t="str">
            <v>Laura Irwin</v>
          </cell>
          <cell r="CB75" t="str">
            <v>lirwin@madhousedevelopment.net</v>
          </cell>
          <cell r="CC75" t="str">
            <v>Avanti Resident Services, Inc.</v>
          </cell>
          <cell r="CG75">
            <v>113</v>
          </cell>
          <cell r="CH75">
            <v>0</v>
          </cell>
          <cell r="CI75">
            <v>12</v>
          </cell>
          <cell r="CJ75">
            <v>0</v>
          </cell>
          <cell r="CK75">
            <v>23</v>
          </cell>
          <cell r="CL75">
            <v>78</v>
          </cell>
          <cell r="CM75">
            <v>0</v>
          </cell>
          <cell r="CN75">
            <v>0</v>
          </cell>
          <cell r="CO75">
            <v>0</v>
          </cell>
          <cell r="CP75">
            <v>0</v>
          </cell>
          <cell r="CQ75">
            <v>0</v>
          </cell>
          <cell r="CR75">
            <v>0</v>
          </cell>
          <cell r="CS75" t="str">
            <v>Trenton Kleist</v>
          </cell>
          <cell r="CT75" t="str">
            <v>trenton.kleist@bakertilly.com</v>
          </cell>
          <cell r="CU75" t="str">
            <v>Baker Tilly</v>
          </cell>
          <cell r="CV75" t="str">
            <v>3933 Steck Ave., Suite B120</v>
          </cell>
          <cell r="CW75" t="str">
            <v>Austin</v>
          </cell>
          <cell r="CX75" t="str">
            <v>Erique Flores, IV</v>
          </cell>
          <cell r="CY75" t="str">
            <v>consultant@madhousedevelopment.net</v>
          </cell>
          <cell r="CZ75">
            <v>0</v>
          </cell>
          <cell r="DA75">
            <v>5129821342</v>
          </cell>
          <cell r="DB75" t="str">
            <v>TX</v>
          </cell>
          <cell r="DC75">
            <v>78759</v>
          </cell>
          <cell r="DD75" t="str">
            <v>Avanti Legacy Magnolia, LP</v>
          </cell>
          <cell r="DH75" t="str">
            <v>Donald R. Smith II</v>
          </cell>
          <cell r="DI75" t="str">
            <v>dsmith@nda-austin.com</v>
          </cell>
          <cell r="DJ75" t="str">
            <v>Northfield Design Associates, Inc.</v>
          </cell>
          <cell r="DK75" t="str">
            <v>Cynthia Bast</v>
          </cell>
          <cell r="DL75" t="str">
            <v>cbast@lockelord.com</v>
          </cell>
          <cell r="DM75" t="str">
            <v>Locke Lord</v>
          </cell>
          <cell r="DN75" t="str">
            <v>no</v>
          </cell>
          <cell r="DS75">
            <v>48215023602</v>
          </cell>
          <cell r="DT75" t="str">
            <v>No</v>
          </cell>
          <cell r="DU75">
            <v>11</v>
          </cell>
          <cell r="DV75" t="str">
            <v>yes</v>
          </cell>
          <cell r="DW75" t="str">
            <v>Rio Grande Habitat for Humanity</v>
          </cell>
          <cell r="DX75" t="str">
            <v>Community in Schools of Hidalgo County</v>
          </cell>
          <cell r="DY75" t="str">
            <v>Sunny Glen Children's Home</v>
          </cell>
          <cell r="DZ75" t="str">
            <v>Affordable Homes of South Texas</v>
          </cell>
          <cell r="EA75">
            <v>0</v>
          </cell>
          <cell r="EB75">
            <v>0</v>
          </cell>
          <cell r="EC75" t="str">
            <v>New Construction</v>
          </cell>
          <cell r="ED75">
            <v>0</v>
          </cell>
          <cell r="EP75">
            <v>195.60094955509709</v>
          </cell>
          <cell r="EQ75">
            <v>195.60094955509709</v>
          </cell>
          <cell r="ER75">
            <v>132.16874999999999</v>
          </cell>
          <cell r="ES75" t="str">
            <v>1710 E. Richardson Rd.</v>
          </cell>
          <cell r="ET75" t="str">
            <v>Edinburg</v>
          </cell>
          <cell r="EU75" t="str">
            <v>Hidalgo</v>
          </cell>
          <cell r="EV75" t="str">
            <v>Magnolia Apartments</v>
          </cell>
          <cell r="EW75">
            <v>78542</v>
          </cell>
          <cell r="EX75" t="str">
            <v>Enrique Flores, IV</v>
          </cell>
          <cell r="EY75" t="str">
            <v>hflores@madhousedevelopment.net</v>
          </cell>
          <cell r="EZ75" t="str">
            <v>Avanti Legacy Magnolia Development, LLC</v>
          </cell>
          <cell r="FA75" t="str">
            <v>no</v>
          </cell>
          <cell r="FB75" t="str">
            <v>No</v>
          </cell>
          <cell r="FC75">
            <v>53</v>
          </cell>
          <cell r="FD75">
            <v>0</v>
          </cell>
          <cell r="FE75" t="str">
            <v>Craig Carney</v>
          </cell>
          <cell r="FF75" t="str">
            <v>craig@eng-firm.com</v>
          </cell>
          <cell r="FG75" t="str">
            <v>Carney Engineering, PLLC</v>
          </cell>
          <cell r="FH75" t="str">
            <v>Yes</v>
          </cell>
          <cell r="FI75" t="str">
            <v>no</v>
          </cell>
          <cell r="FJ75">
            <v>116</v>
          </cell>
          <cell r="FK75">
            <v>1.3</v>
          </cell>
          <cell r="FL75">
            <v>60313</v>
          </cell>
          <cell r="FM75">
            <v>26.305085999999999</v>
          </cell>
          <cell r="FN75" t="str">
            <v>yes</v>
          </cell>
          <cell r="FO75">
            <v>-98.142236999999994</v>
          </cell>
          <cell r="FP75" t="str">
            <v>yes</v>
          </cell>
          <cell r="FQ75" t="str">
            <v>no</v>
          </cell>
          <cell r="FR75" t="str">
            <v>No</v>
          </cell>
          <cell r="FS75" t="str">
            <v>No</v>
          </cell>
          <cell r="FT75" t="str">
            <v>yes</v>
          </cell>
          <cell r="FU75">
            <v>0</v>
          </cell>
          <cell r="FV75">
            <v>0</v>
          </cell>
          <cell r="FW75">
            <v>0</v>
          </cell>
          <cell r="FX75" t="str">
            <v>X</v>
          </cell>
          <cell r="FY75">
            <v>0</v>
          </cell>
          <cell r="FZ75">
            <v>0</v>
          </cell>
          <cell r="GA75" t="str">
            <v>Avanti Legacy Magnolia, LP</v>
          </cell>
          <cell r="GB75" t="str">
            <v>Avanti Legacy Magnolia GP, LLC</v>
          </cell>
          <cell r="GC75" t="str">
            <v>Avanti Legacy Magnolia Development, LLC</v>
          </cell>
          <cell r="GD75" t="str">
            <v>Madhouse Development, Inc.</v>
          </cell>
          <cell r="GE75" t="str">
            <v>The EGF IV 2019 Family Trust</v>
          </cell>
          <cell r="GF75" t="str">
            <v>Limited Partnership</v>
          </cell>
          <cell r="GG75" t="str">
            <v>Limited Liability Company</v>
          </cell>
          <cell r="GH75" t="str">
            <v>Limited Liability Company</v>
          </cell>
          <cell r="GI75" t="str">
            <v>Corporation</v>
          </cell>
          <cell r="GJ75">
            <v>0</v>
          </cell>
          <cell r="GK75" t="str">
            <v>Blair Henderson</v>
          </cell>
          <cell r="GL75" t="str">
            <v>bhenderson@csgfirst.com</v>
          </cell>
          <cell r="GM75" t="str">
            <v>Churchill Stateside Group, LLC</v>
          </cell>
          <cell r="GN75">
            <v>20.2</v>
          </cell>
          <cell r="GO75" t="str">
            <v>1q</v>
          </cell>
          <cell r="GP75">
            <v>1</v>
          </cell>
          <cell r="GQ75">
            <v>11</v>
          </cell>
          <cell r="GR75">
            <v>0</v>
          </cell>
          <cell r="GS75">
            <v>0</v>
          </cell>
          <cell r="GT75" t="str">
            <v>Urban</v>
          </cell>
          <cell r="GU75">
            <v>0</v>
          </cell>
          <cell r="GV75">
            <v>6</v>
          </cell>
          <cell r="GW75">
            <v>9</v>
          </cell>
          <cell r="GX75">
            <v>2</v>
          </cell>
          <cell r="GY75">
            <v>2</v>
          </cell>
          <cell r="GZ75">
            <v>15</v>
          </cell>
          <cell r="HA75">
            <v>11</v>
          </cell>
          <cell r="HB75">
            <v>11</v>
          </cell>
          <cell r="HC75">
            <v>7</v>
          </cell>
          <cell r="HD75">
            <v>5</v>
          </cell>
          <cell r="HE75">
            <v>3</v>
          </cell>
          <cell r="HF75">
            <v>4</v>
          </cell>
          <cell r="HG75">
            <v>1</v>
          </cell>
          <cell r="HH75">
            <v>10</v>
          </cell>
          <cell r="HI75">
            <v>26</v>
          </cell>
          <cell r="HJ75">
            <v>12</v>
          </cell>
          <cell r="HK75">
            <v>6</v>
          </cell>
          <cell r="HL75">
            <v>3</v>
          </cell>
          <cell r="HM75">
            <v>4</v>
          </cell>
          <cell r="HN75">
            <v>0</v>
          </cell>
          <cell r="HO75">
            <v>1</v>
          </cell>
          <cell r="HP75">
            <v>1</v>
          </cell>
          <cell r="HQ75">
            <v>0</v>
          </cell>
          <cell r="HR75">
            <v>19</v>
          </cell>
          <cell r="HS75">
            <v>0</v>
          </cell>
          <cell r="HT75" t="str">
            <v>no</v>
          </cell>
          <cell r="HU75" t="str">
            <v>no</v>
          </cell>
          <cell r="HV75" t="str">
            <v>no</v>
          </cell>
          <cell r="HW75" t="str">
            <v>yes</v>
          </cell>
          <cell r="HX75" t="str">
            <v>yes</v>
          </cell>
          <cell r="HY75" t="str">
            <v>yes</v>
          </cell>
          <cell r="HZ75" t="str">
            <v>Affordable Homes of South Texas</v>
          </cell>
          <cell r="IA75">
            <v>0</v>
          </cell>
          <cell r="IB75">
            <v>0</v>
          </cell>
          <cell r="IC75" t="str">
            <v>Daniel Kierce</v>
          </cell>
          <cell r="ID75" t="str">
            <v>daniel.kierce@rbc.com</v>
          </cell>
          <cell r="IE75" t="str">
            <v>RBC Capital Markets</v>
          </cell>
          <cell r="IF75" t="str">
            <v>Elderly</v>
          </cell>
          <cell r="IG75" t="str">
            <v>X</v>
          </cell>
          <cell r="IH75">
            <v>56</v>
          </cell>
          <cell r="II75">
            <v>113</v>
          </cell>
          <cell r="IJ75">
            <v>69834</v>
          </cell>
          <cell r="IK75">
            <v>139</v>
          </cell>
          <cell r="IL75">
            <v>113</v>
          </cell>
          <cell r="IM75" t="str">
            <v>no</v>
          </cell>
          <cell r="IN75" t="str">
            <v>no</v>
          </cell>
          <cell r="IO75" t="str">
            <v>no</v>
          </cell>
          <cell r="IR75">
            <v>0</v>
          </cell>
          <cell r="IS75" t="str">
            <v>no</v>
          </cell>
        </row>
        <row r="76">
          <cell r="A76">
            <v>24174</v>
          </cell>
          <cell r="B76" t="str">
            <v>2024-03-01 12:47:21</v>
          </cell>
          <cell r="C76" t="str">
            <v>Q:/http-files/mf/2024-HTC/mf24174/VP - 24-MF-Uniform-App - FINAL.xlsx</v>
          </cell>
          <cell r="D76" t="str">
            <v>no</v>
          </cell>
          <cell r="E76" t="str">
            <v>yes</v>
          </cell>
          <cell r="F76" t="str">
            <v>yes</v>
          </cell>
          <cell r="G76" t="str">
            <v>no</v>
          </cell>
          <cell r="H76" t="str">
            <v>mtamez@madhousedevelopment.net</v>
          </cell>
          <cell r="I76" t="str">
            <v>Michael Tamez</v>
          </cell>
          <cell r="J76">
            <v>7372917344</v>
          </cell>
          <cell r="K76">
            <v>5129821342</v>
          </cell>
          <cell r="L76" t="str">
            <v>yes</v>
          </cell>
          <cell r="M76" t="str">
            <v>yes</v>
          </cell>
          <cell r="N76" t="str">
            <v>yes</v>
          </cell>
          <cell r="O76">
            <v>0</v>
          </cell>
          <cell r="P76">
            <v>113</v>
          </cell>
          <cell r="Q76">
            <v>0</v>
          </cell>
          <cell r="R76">
            <v>0</v>
          </cell>
          <cell r="S76">
            <v>0</v>
          </cell>
          <cell r="T76">
            <v>0</v>
          </cell>
          <cell r="U76">
            <v>0</v>
          </cell>
          <cell r="V76">
            <v>0</v>
          </cell>
          <cell r="W76" t="str">
            <v>Craig Carney</v>
          </cell>
          <cell r="X76">
            <v>0</v>
          </cell>
          <cell r="Y76" t="str">
            <v>craig@eng-firm.com</v>
          </cell>
          <cell r="AA76" t="str">
            <v>Carney Engineering, PLLC</v>
          </cell>
          <cell r="AB76">
            <v>0</v>
          </cell>
          <cell r="AD76">
            <v>0</v>
          </cell>
          <cell r="AE76">
            <v>0</v>
          </cell>
          <cell r="AF76">
            <v>0</v>
          </cell>
          <cell r="AG76">
            <v>0</v>
          </cell>
          <cell r="AH76">
            <v>0</v>
          </cell>
          <cell r="AI76">
            <v>0</v>
          </cell>
          <cell r="AJ76" t="str">
            <v>TBD</v>
          </cell>
          <cell r="AK76">
            <v>0</v>
          </cell>
          <cell r="AL76">
            <v>0</v>
          </cell>
          <cell r="AM76">
            <v>0</v>
          </cell>
          <cell r="AN76">
            <v>0</v>
          </cell>
          <cell r="AO76">
            <v>0</v>
          </cell>
          <cell r="AP76">
            <v>0</v>
          </cell>
          <cell r="AQ76" t="str">
            <v>no</v>
          </cell>
          <cell r="AR76" t="str">
            <v>no</v>
          </cell>
          <cell r="AS76" t="str">
            <v>no</v>
          </cell>
          <cell r="AT76">
            <v>2000000</v>
          </cell>
          <cell r="AU76">
            <v>0</v>
          </cell>
          <cell r="AV76">
            <v>0</v>
          </cell>
          <cell r="AW76" t="str">
            <v>Choose a Dropdown</v>
          </cell>
          <cell r="AX76" t="str">
            <v>HOME-ARP Nonprofit Operating Cost and/or Capacity Building Assistance</v>
          </cell>
          <cell r="AZ76">
            <v>0</v>
          </cell>
          <cell r="BA76">
            <v>0</v>
          </cell>
          <cell r="BB76">
            <v>0</v>
          </cell>
          <cell r="BC76">
            <v>0</v>
          </cell>
          <cell r="BD76" t="str">
            <v>TBD</v>
          </cell>
          <cell r="BE76">
            <v>0</v>
          </cell>
          <cell r="BF76">
            <v>0</v>
          </cell>
          <cell r="BG76" t="str">
            <v>Darrell Jack</v>
          </cell>
          <cell r="BH76" t="str">
            <v>djack@stic.net</v>
          </cell>
          <cell r="BI76" t="str">
            <v>Apartment Market Data, LLC</v>
          </cell>
          <cell r="BK76" t="str">
            <v>Choose a Dropdown</v>
          </cell>
          <cell r="BL76">
            <v>0</v>
          </cell>
          <cell r="BM76">
            <v>0</v>
          </cell>
          <cell r="BN76">
            <v>0</v>
          </cell>
          <cell r="BO76">
            <v>0</v>
          </cell>
          <cell r="BP76">
            <v>0</v>
          </cell>
          <cell r="BQ76">
            <v>0</v>
          </cell>
          <cell r="BR76">
            <v>0</v>
          </cell>
          <cell r="BS76" t="str">
            <v>Connie Quillen</v>
          </cell>
          <cell r="BT76" t="str">
            <v>connie.quillen@assetliving.com</v>
          </cell>
          <cell r="BU76" t="str">
            <v>Asset Living</v>
          </cell>
          <cell r="BV76">
            <v>9726433200</v>
          </cell>
          <cell r="BX76" t="str">
            <v>No</v>
          </cell>
          <cell r="BY76" t="str">
            <v>No</v>
          </cell>
          <cell r="BZ76">
            <v>0</v>
          </cell>
          <cell r="CA76" t="str">
            <v>Laura Irwin</v>
          </cell>
          <cell r="CB76" t="str">
            <v>lirwin@madhousedevelopment.net</v>
          </cell>
          <cell r="CC76" t="str">
            <v>Avanti Resident Services, Inc.</v>
          </cell>
          <cell r="CD76">
            <v>0</v>
          </cell>
          <cell r="CE76">
            <v>0</v>
          </cell>
          <cell r="CG76">
            <v>113</v>
          </cell>
          <cell r="CH76">
            <v>0</v>
          </cell>
          <cell r="CI76">
            <v>12</v>
          </cell>
          <cell r="CJ76">
            <v>0</v>
          </cell>
          <cell r="CK76">
            <v>23</v>
          </cell>
          <cell r="CL76">
            <v>78</v>
          </cell>
          <cell r="CM76">
            <v>0</v>
          </cell>
          <cell r="CN76">
            <v>0</v>
          </cell>
          <cell r="CO76">
            <v>0</v>
          </cell>
          <cell r="CP76">
            <v>0</v>
          </cell>
          <cell r="CQ76">
            <v>0</v>
          </cell>
          <cell r="CR76">
            <v>0</v>
          </cell>
          <cell r="CS76" t="str">
            <v>Trenton Kleist</v>
          </cell>
          <cell r="CT76" t="str">
            <v>trenton.kleist@bakertilly.com</v>
          </cell>
          <cell r="CU76" t="str">
            <v>Baker Tilly</v>
          </cell>
          <cell r="CV76" t="str">
            <v>3933 Steck Ave., Suite B120</v>
          </cell>
          <cell r="CW76" t="str">
            <v>Austin</v>
          </cell>
          <cell r="CX76" t="str">
            <v>Enrique Flores, IV</v>
          </cell>
          <cell r="CY76" t="str">
            <v>consultant@madhousedevelopment.net</v>
          </cell>
          <cell r="CZ76">
            <v>0</v>
          </cell>
          <cell r="DA76">
            <v>5129821342</v>
          </cell>
          <cell r="DB76" t="str">
            <v>TX</v>
          </cell>
          <cell r="DC76">
            <v>78759</v>
          </cell>
          <cell r="DD76" t="str">
            <v>COM Housing Ware, LP</v>
          </cell>
          <cell r="DE76">
            <v>0</v>
          </cell>
          <cell r="DF76">
            <v>0</v>
          </cell>
          <cell r="DH76" t="str">
            <v>Donald R. Smith, II</v>
          </cell>
          <cell r="DI76" t="str">
            <v>dsmith@nda-austin.com</v>
          </cell>
          <cell r="DJ76" t="str">
            <v>Northfield Design Associates, Inc.</v>
          </cell>
          <cell r="DK76" t="str">
            <v>Cynthia Bast</v>
          </cell>
          <cell r="DL76" t="str">
            <v>cbast@lockelord.com</v>
          </cell>
          <cell r="DM76" t="str">
            <v>Locke Lord</v>
          </cell>
          <cell r="DN76" t="str">
            <v>no</v>
          </cell>
          <cell r="DO76">
            <v>0</v>
          </cell>
          <cell r="DQ76">
            <v>0</v>
          </cell>
          <cell r="DR76">
            <v>0</v>
          </cell>
          <cell r="DS76">
            <v>48215020736</v>
          </cell>
          <cell r="DT76" t="str">
            <v>No</v>
          </cell>
          <cell r="DU76">
            <v>11</v>
          </cell>
          <cell r="DV76" t="str">
            <v>yes</v>
          </cell>
          <cell r="DW76" t="str">
            <v>Affordable Homes of South Texas, Inc.</v>
          </cell>
          <cell r="DX76" t="str">
            <v>Communities In Schools - Hidalgo County</v>
          </cell>
          <cell r="DY76" t="str">
            <v>Rio Grande Habitat for Humanity, Inc.</v>
          </cell>
          <cell r="DZ76" t="str">
            <v>Sunny Glen Children's Home</v>
          </cell>
          <cell r="EA76">
            <v>0</v>
          </cell>
          <cell r="EB76">
            <v>0</v>
          </cell>
          <cell r="EC76" t="str">
            <v>New Construction</v>
          </cell>
          <cell r="ED76">
            <v>0</v>
          </cell>
          <cell r="EG76">
            <v>0</v>
          </cell>
          <cell r="EI76">
            <v>0</v>
          </cell>
          <cell r="EJ76" t="str">
            <v>N/A</v>
          </cell>
          <cell r="EP76">
            <v>198.141790487864</v>
          </cell>
          <cell r="EQ76">
            <v>198.141790487864</v>
          </cell>
          <cell r="ER76">
            <v>132.16874999999999</v>
          </cell>
          <cell r="ES76" t="str">
            <v>SEQ of Buddy Owens Blvd. &amp; N. Ware Rd.</v>
          </cell>
          <cell r="ET76" t="str">
            <v>McAllen</v>
          </cell>
          <cell r="EU76" t="str">
            <v>Hidalgo</v>
          </cell>
          <cell r="EV76" t="str">
            <v>Villas at Primrose</v>
          </cell>
          <cell r="EW76">
            <v>78504</v>
          </cell>
          <cell r="EX76" t="str">
            <v>Enrique Flores, IV</v>
          </cell>
          <cell r="EY76" t="str">
            <v>hflores@madhousedevelopment.net</v>
          </cell>
          <cell r="EZ76" t="str">
            <v>COM Housing Ware Development, LLC</v>
          </cell>
          <cell r="FA76" t="str">
            <v>no</v>
          </cell>
          <cell r="FB76" t="str">
            <v>No</v>
          </cell>
          <cell r="FC76">
            <v>53</v>
          </cell>
          <cell r="FD76">
            <v>0</v>
          </cell>
          <cell r="FE76" t="str">
            <v>Craig Carney</v>
          </cell>
          <cell r="FF76" t="str">
            <v>craig@eng-firm.com</v>
          </cell>
          <cell r="FG76" t="str">
            <v>Carney Engineering, PLLC</v>
          </cell>
          <cell r="FH76" t="str">
            <v>Yes</v>
          </cell>
          <cell r="FI76" t="str">
            <v>no</v>
          </cell>
          <cell r="FJ76">
            <v>113</v>
          </cell>
          <cell r="FK76">
            <v>1.3</v>
          </cell>
          <cell r="FL76">
            <v>42005</v>
          </cell>
          <cell r="FM76">
            <v>26.247630000000001</v>
          </cell>
          <cell r="FN76" t="str">
            <v>yes</v>
          </cell>
          <cell r="FO76">
            <v>-98.253929999999997</v>
          </cell>
          <cell r="FP76" t="str">
            <v>yes</v>
          </cell>
          <cell r="FQ76" t="str">
            <v>no</v>
          </cell>
          <cell r="FR76" t="str">
            <v>No</v>
          </cell>
          <cell r="FS76" t="str">
            <v>No</v>
          </cell>
          <cell r="FT76" t="str">
            <v>yes</v>
          </cell>
          <cell r="FU76">
            <v>0</v>
          </cell>
          <cell r="FV76">
            <v>0</v>
          </cell>
          <cell r="FW76">
            <v>0</v>
          </cell>
          <cell r="FX76" t="str">
            <v>X</v>
          </cell>
          <cell r="FY76">
            <v>0</v>
          </cell>
          <cell r="FZ76">
            <v>0</v>
          </cell>
          <cell r="GA76" t="str">
            <v>COM Housing Ware, LP</v>
          </cell>
          <cell r="GB76" t="str">
            <v>COM Housing Ware GP, LLC</v>
          </cell>
          <cell r="GC76" t="str">
            <v>COM Housing Ware I, LLC</v>
          </cell>
          <cell r="GD76" t="str">
            <v>COM Housing Ware Development, LLC</v>
          </cell>
          <cell r="GE76" t="str">
            <v>McAllen Housing Development Corporation</v>
          </cell>
          <cell r="GF76" t="str">
            <v>Limited Partnership</v>
          </cell>
          <cell r="GG76" t="str">
            <v>Limited Liability Company</v>
          </cell>
          <cell r="GH76" t="str">
            <v>Limited Liability Company</v>
          </cell>
          <cell r="GI76" t="str">
            <v>Limited Liability Company</v>
          </cell>
          <cell r="GJ76" t="str">
            <v>Corporation</v>
          </cell>
          <cell r="GK76" t="str">
            <v>Blair Henderson</v>
          </cell>
          <cell r="GL76" t="str">
            <v>bhenderson@csgfirst.com</v>
          </cell>
          <cell r="GM76" t="str">
            <v>Churchill Stateside Group, LLC</v>
          </cell>
          <cell r="GN76">
            <v>14.9</v>
          </cell>
          <cell r="GO76" t="str">
            <v>3q</v>
          </cell>
          <cell r="GP76">
            <v>1</v>
          </cell>
          <cell r="GQ76">
            <v>11</v>
          </cell>
          <cell r="GR76">
            <v>0</v>
          </cell>
          <cell r="GS76">
            <v>0</v>
          </cell>
          <cell r="GT76" t="str">
            <v>Urban</v>
          </cell>
          <cell r="GU76">
            <v>0</v>
          </cell>
          <cell r="GV76">
            <v>6</v>
          </cell>
          <cell r="GW76">
            <v>9</v>
          </cell>
          <cell r="GX76">
            <v>2</v>
          </cell>
          <cell r="GY76">
            <v>2</v>
          </cell>
          <cell r="GZ76">
            <v>15</v>
          </cell>
          <cell r="HA76">
            <v>11</v>
          </cell>
          <cell r="HB76">
            <v>11</v>
          </cell>
          <cell r="HC76">
            <v>7</v>
          </cell>
          <cell r="HD76">
            <v>5</v>
          </cell>
          <cell r="HE76">
            <v>3</v>
          </cell>
          <cell r="HF76">
            <v>4</v>
          </cell>
          <cell r="HG76">
            <v>1</v>
          </cell>
          <cell r="HH76">
            <v>10</v>
          </cell>
          <cell r="HI76">
            <v>26</v>
          </cell>
          <cell r="HJ76">
            <v>12</v>
          </cell>
          <cell r="HK76">
            <v>6</v>
          </cell>
          <cell r="HL76">
            <v>3</v>
          </cell>
          <cell r="HM76">
            <v>4</v>
          </cell>
          <cell r="HN76">
            <v>0</v>
          </cell>
          <cell r="HO76">
            <v>1</v>
          </cell>
          <cell r="HP76">
            <v>1</v>
          </cell>
          <cell r="HQ76">
            <v>0</v>
          </cell>
          <cell r="HR76">
            <v>19</v>
          </cell>
          <cell r="HS76">
            <v>0</v>
          </cell>
          <cell r="HT76" t="str">
            <v>no</v>
          </cell>
          <cell r="HU76" t="str">
            <v>no</v>
          </cell>
          <cell r="HV76" t="str">
            <v>no</v>
          </cell>
          <cell r="HW76" t="str">
            <v>yes</v>
          </cell>
          <cell r="HX76" t="str">
            <v>yes</v>
          </cell>
          <cell r="HY76" t="str">
            <v>yes</v>
          </cell>
          <cell r="HZ76" t="str">
            <v>Sunny Glen Children's Home</v>
          </cell>
          <cell r="IA76">
            <v>0</v>
          </cell>
          <cell r="IB76">
            <v>0</v>
          </cell>
          <cell r="IC76" t="str">
            <v>Daniel Kierce</v>
          </cell>
          <cell r="ID76" t="str">
            <v>daniel.kierce@rbc.com</v>
          </cell>
          <cell r="IE76" t="str">
            <v>RBC Capital Markets</v>
          </cell>
          <cell r="IF76" t="str">
            <v>Elderly</v>
          </cell>
          <cell r="IG76" t="str">
            <v>X</v>
          </cell>
          <cell r="IH76">
            <v>56</v>
          </cell>
          <cell r="II76">
            <v>113</v>
          </cell>
          <cell r="IJ76">
            <v>69834</v>
          </cell>
          <cell r="IK76">
            <v>139</v>
          </cell>
          <cell r="IL76">
            <v>113</v>
          </cell>
          <cell r="IM76" t="str">
            <v>no</v>
          </cell>
          <cell r="IN76" t="str">
            <v>no</v>
          </cell>
          <cell r="IO76" t="str">
            <v>no</v>
          </cell>
          <cell r="IR76">
            <v>0</v>
          </cell>
          <cell r="IS76" t="str">
            <v>no</v>
          </cell>
        </row>
        <row r="77">
          <cell r="A77">
            <v>24175</v>
          </cell>
          <cell r="B77" t="str">
            <v>2024-03-01 15:36:47</v>
          </cell>
          <cell r="C77" t="str">
            <v>Q:/http-files/mf/2024-HTC/mf24175/24175 - Westwood Apartments - TDHCA 2024 9% Full App - 2024.03.01 -- FINAL.xlsx</v>
          </cell>
          <cell r="D77" t="str">
            <v>yes</v>
          </cell>
          <cell r="E77" t="str">
            <v>yes</v>
          </cell>
          <cell r="F77" t="str">
            <v>yes</v>
          </cell>
          <cell r="G77" t="str">
            <v>no</v>
          </cell>
          <cell r="H77" t="str">
            <v>mtamez@madhousedevelopment.net</v>
          </cell>
          <cell r="I77" t="str">
            <v>Michael Tamez</v>
          </cell>
          <cell r="J77">
            <v>7372917344</v>
          </cell>
          <cell r="K77">
            <v>5129821359</v>
          </cell>
          <cell r="L77" t="str">
            <v>yes</v>
          </cell>
          <cell r="M77" t="str">
            <v>yes</v>
          </cell>
          <cell r="N77" t="str">
            <v>yes</v>
          </cell>
          <cell r="O77">
            <v>0</v>
          </cell>
          <cell r="P77">
            <v>102</v>
          </cell>
          <cell r="Q77">
            <v>0</v>
          </cell>
          <cell r="R77">
            <v>0</v>
          </cell>
          <cell r="S77">
            <v>0</v>
          </cell>
          <cell r="T77">
            <v>0</v>
          </cell>
          <cell r="U77">
            <v>0</v>
          </cell>
          <cell r="W77" t="str">
            <v>Craig Carney</v>
          </cell>
          <cell r="Y77" t="str">
            <v>craig@eng-firm.com</v>
          </cell>
          <cell r="AA77" t="str">
            <v>Carney Engineering, PLLC</v>
          </cell>
          <cell r="AB77">
            <v>0</v>
          </cell>
          <cell r="AD77">
            <v>0</v>
          </cell>
          <cell r="AE77">
            <v>0</v>
          </cell>
          <cell r="AF77">
            <v>0</v>
          </cell>
          <cell r="AG77">
            <v>0</v>
          </cell>
          <cell r="AJ77" t="str">
            <v>TBD</v>
          </cell>
          <cell r="AK77">
            <v>0</v>
          </cell>
          <cell r="AL77">
            <v>0</v>
          </cell>
          <cell r="AM77">
            <v>0</v>
          </cell>
          <cell r="AN77">
            <v>0</v>
          </cell>
          <cell r="AO77">
            <v>0</v>
          </cell>
          <cell r="AP77">
            <v>0</v>
          </cell>
          <cell r="AT77">
            <v>2000000</v>
          </cell>
          <cell r="AU77">
            <v>0</v>
          </cell>
          <cell r="AV77">
            <v>0</v>
          </cell>
          <cell r="AW77" t="str">
            <v>Choose a Dropdown</v>
          </cell>
          <cell r="AX77" t="str">
            <v>HOME-ARP Nonprofit Operating Cost and/or Capacity Building Assistance</v>
          </cell>
          <cell r="AZ77">
            <v>0</v>
          </cell>
          <cell r="BA77">
            <v>0</v>
          </cell>
          <cell r="BD77" t="str">
            <v>TBD</v>
          </cell>
          <cell r="BE77">
            <v>0</v>
          </cell>
          <cell r="BF77">
            <v>0</v>
          </cell>
          <cell r="BG77" t="str">
            <v>Darrell Jack</v>
          </cell>
          <cell r="BH77" t="str">
            <v>djack@stic.net</v>
          </cell>
          <cell r="BI77" t="str">
            <v>Apartment Market Data, LLC</v>
          </cell>
          <cell r="BK77" t="str">
            <v>Choose a Dropdown</v>
          </cell>
          <cell r="BL77">
            <v>0</v>
          </cell>
          <cell r="BM77">
            <v>0</v>
          </cell>
          <cell r="BN77">
            <v>0</v>
          </cell>
          <cell r="BO77">
            <v>0</v>
          </cell>
          <cell r="BP77">
            <v>0</v>
          </cell>
          <cell r="BQ77">
            <v>0</v>
          </cell>
          <cell r="BR77">
            <v>0</v>
          </cell>
          <cell r="BS77" t="str">
            <v>Connie Quillen</v>
          </cell>
          <cell r="BT77" t="str">
            <v>connie.quillen@assetliving.com</v>
          </cell>
          <cell r="BU77" t="str">
            <v>Asset Living</v>
          </cell>
          <cell r="BV77">
            <v>9726433200</v>
          </cell>
          <cell r="BX77" t="str">
            <v>No</v>
          </cell>
          <cell r="BY77" t="str">
            <v>No</v>
          </cell>
          <cell r="BZ77">
            <v>0</v>
          </cell>
          <cell r="CA77" t="str">
            <v>Laura Irwin</v>
          </cell>
          <cell r="CB77" t="str">
            <v>lirwin@madhousedevelopment.net</v>
          </cell>
          <cell r="CC77" t="str">
            <v>Avanti Resident Services, Inc.</v>
          </cell>
          <cell r="CG77">
            <v>102</v>
          </cell>
          <cell r="CH77">
            <v>0</v>
          </cell>
          <cell r="CI77">
            <v>11</v>
          </cell>
          <cell r="CJ77">
            <v>0</v>
          </cell>
          <cell r="CK77">
            <v>21</v>
          </cell>
          <cell r="CL77">
            <v>70</v>
          </cell>
          <cell r="CM77">
            <v>0</v>
          </cell>
          <cell r="CN77">
            <v>0</v>
          </cell>
          <cell r="CO77">
            <v>0</v>
          </cell>
          <cell r="CP77">
            <v>0</v>
          </cell>
          <cell r="CQ77">
            <v>0</v>
          </cell>
          <cell r="CR77">
            <v>0</v>
          </cell>
          <cell r="CS77" t="str">
            <v>Trenton Kleist</v>
          </cell>
          <cell r="CT77" t="str">
            <v>trenton.kleist@bakertilly.com</v>
          </cell>
          <cell r="CU77" t="str">
            <v>Baker Tilly</v>
          </cell>
          <cell r="CV77" t="str">
            <v>3933 Steck Ave, Suite B120</v>
          </cell>
          <cell r="CW77" t="str">
            <v>Austin</v>
          </cell>
          <cell r="CX77" t="str">
            <v>Enrique Flores, IV</v>
          </cell>
          <cell r="CY77" t="str">
            <v>consultant@madhousedevelopment.net</v>
          </cell>
          <cell r="CZ77">
            <v>5129140953</v>
          </cell>
          <cell r="DA77">
            <v>5129821342</v>
          </cell>
          <cell r="DB77" t="str">
            <v>Texas</v>
          </cell>
          <cell r="DC77">
            <v>78759</v>
          </cell>
          <cell r="DD77" t="str">
            <v>Avanti Legacy Westwood, LP</v>
          </cell>
          <cell r="DH77" t="str">
            <v>Donald R. Smith II</v>
          </cell>
          <cell r="DI77" t="str">
            <v>dsmith@nda-austin.com</v>
          </cell>
          <cell r="DJ77" t="str">
            <v>Northfield Design Associates, Inc.</v>
          </cell>
          <cell r="DK77" t="str">
            <v>Cynthia Bast</v>
          </cell>
          <cell r="DL77" t="str">
            <v>cbast@lockelord.com</v>
          </cell>
          <cell r="DM77" t="str">
            <v>Locke Lord</v>
          </cell>
          <cell r="DN77" t="str">
            <v>no</v>
          </cell>
          <cell r="DS77">
            <v>48027022401</v>
          </cell>
          <cell r="DT77" t="str">
            <v>No</v>
          </cell>
          <cell r="DU77">
            <v>11</v>
          </cell>
          <cell r="DV77" t="str">
            <v>yes</v>
          </cell>
          <cell r="DW77" t="str">
            <v>Neighborhood Housing Services Of Waco, Inc.</v>
          </cell>
          <cell r="DX77" t="str">
            <v>Bring Everyone In The Zone, Inc.</v>
          </cell>
          <cell r="DY77" t="str">
            <v>Destiny World Outreach Center, Inc.</v>
          </cell>
          <cell r="DZ77" t="str">
            <v>LULAC Council 4297</v>
          </cell>
          <cell r="EA77">
            <v>0</v>
          </cell>
          <cell r="EB77">
            <v>0</v>
          </cell>
          <cell r="EC77" t="str">
            <v>New Construction</v>
          </cell>
          <cell r="ED77">
            <v>0</v>
          </cell>
          <cell r="EE77">
            <v>0</v>
          </cell>
          <cell r="EF77">
            <v>0</v>
          </cell>
          <cell r="EH77">
            <v>0</v>
          </cell>
          <cell r="EJ77" t="str">
            <v>n/a</v>
          </cell>
          <cell r="EL77">
            <v>0</v>
          </cell>
          <cell r="EM77">
            <v>0</v>
          </cell>
          <cell r="EN77">
            <v>0</v>
          </cell>
          <cell r="EO77">
            <v>0</v>
          </cell>
          <cell r="EP77">
            <v>219.78219952540391</v>
          </cell>
          <cell r="EQ77">
            <v>219.78219952540391</v>
          </cell>
          <cell r="ER77">
            <v>135.969739</v>
          </cell>
          <cell r="ES77" t="str">
            <v>3001 Illinois Ave.</v>
          </cell>
          <cell r="ET77" t="str">
            <v>Killeen</v>
          </cell>
          <cell r="EU77" t="str">
            <v>Bell</v>
          </cell>
          <cell r="EV77" t="str">
            <v>Westwood Apartments</v>
          </cell>
          <cell r="EW77">
            <v>76543</v>
          </cell>
          <cell r="EX77" t="str">
            <v>Enrique Flores, IV</v>
          </cell>
          <cell r="EY77" t="str">
            <v>hflores@madhousedevelopment.net</v>
          </cell>
          <cell r="EZ77" t="str">
            <v>Avanti Legacy Westwood Development, LLC</v>
          </cell>
          <cell r="FA77" t="str">
            <v>no</v>
          </cell>
          <cell r="FB77" t="str">
            <v>No</v>
          </cell>
          <cell r="FC77">
            <v>53</v>
          </cell>
          <cell r="FD77">
            <v>0</v>
          </cell>
          <cell r="FE77" t="str">
            <v>Craig Carney</v>
          </cell>
          <cell r="FF77" t="str">
            <v>craig@eng-firm.com</v>
          </cell>
          <cell r="FG77" t="str">
            <v>Carney Engineering, PLLC</v>
          </cell>
          <cell r="FH77" t="str">
            <v>Yes</v>
          </cell>
          <cell r="FI77" t="str">
            <v>no</v>
          </cell>
          <cell r="FJ77">
            <v>103</v>
          </cell>
          <cell r="FK77">
            <v>1.3</v>
          </cell>
          <cell r="FL77">
            <v>41879</v>
          </cell>
          <cell r="FM77">
            <v>31.090923</v>
          </cell>
          <cell r="FN77" t="str">
            <v>yes</v>
          </cell>
          <cell r="FO77">
            <v>-97.708603999999994</v>
          </cell>
          <cell r="FP77" t="str">
            <v>yes</v>
          </cell>
          <cell r="FQ77" t="str">
            <v>yes</v>
          </cell>
          <cell r="FR77" t="str">
            <v>No</v>
          </cell>
          <cell r="FS77" t="str">
            <v>No</v>
          </cell>
          <cell r="FT77" t="str">
            <v>yes</v>
          </cell>
          <cell r="FU77">
            <v>0</v>
          </cell>
          <cell r="FV77">
            <v>0</v>
          </cell>
          <cell r="FW77">
            <v>0</v>
          </cell>
          <cell r="FX77" t="str">
            <v>X</v>
          </cell>
          <cell r="FY77">
            <v>0</v>
          </cell>
          <cell r="FZ77">
            <v>0</v>
          </cell>
          <cell r="GA77" t="str">
            <v>Avanti Legacy Westwood, LP</v>
          </cell>
          <cell r="GB77" t="str">
            <v>Avanti Legacy Westwood GP, LLC</v>
          </cell>
          <cell r="GC77" t="str">
            <v>Avanti Legacy Westwood Development, LLC</v>
          </cell>
          <cell r="GD77" t="str">
            <v>Madhouse Development, Inc.</v>
          </cell>
          <cell r="GE77" t="str">
            <v>The EGF IV 2019 Family Trust</v>
          </cell>
          <cell r="GF77" t="str">
            <v>Limited Partnership</v>
          </cell>
          <cell r="GG77" t="str">
            <v>Limited Liability Company</v>
          </cell>
          <cell r="GH77" t="str">
            <v>Limited Liability Company</v>
          </cell>
          <cell r="GI77" t="str">
            <v>Corporation</v>
          </cell>
          <cell r="GJ77">
            <v>0</v>
          </cell>
          <cell r="GK77" t="str">
            <v>Blair Henderson</v>
          </cell>
          <cell r="GL77" t="str">
            <v>bhenderson@csgfirst.com</v>
          </cell>
          <cell r="GM77" t="str">
            <v>Churchill Stateside Group, LLC</v>
          </cell>
          <cell r="GN77">
            <v>14.2</v>
          </cell>
          <cell r="GO77" t="str">
            <v>3q</v>
          </cell>
          <cell r="GP77">
            <v>1</v>
          </cell>
          <cell r="GQ77">
            <v>8</v>
          </cell>
          <cell r="GR77">
            <v>0</v>
          </cell>
          <cell r="GS77">
            <v>0</v>
          </cell>
          <cell r="GT77" t="str">
            <v>Urban</v>
          </cell>
          <cell r="GU77">
            <v>0</v>
          </cell>
          <cell r="GV77">
            <v>6</v>
          </cell>
          <cell r="GW77">
            <v>9</v>
          </cell>
          <cell r="GX77">
            <v>2</v>
          </cell>
          <cell r="GY77">
            <v>2</v>
          </cell>
          <cell r="GZ77">
            <v>15</v>
          </cell>
          <cell r="HA77">
            <v>11</v>
          </cell>
          <cell r="HB77">
            <v>11</v>
          </cell>
          <cell r="HC77">
            <v>7</v>
          </cell>
          <cell r="HD77">
            <v>5</v>
          </cell>
          <cell r="HE77">
            <v>3</v>
          </cell>
          <cell r="HF77">
            <v>4</v>
          </cell>
          <cell r="HG77">
            <v>1</v>
          </cell>
          <cell r="HH77">
            <v>10</v>
          </cell>
          <cell r="HI77">
            <v>26</v>
          </cell>
          <cell r="HJ77">
            <v>12</v>
          </cell>
          <cell r="HK77">
            <v>6</v>
          </cell>
          <cell r="HL77">
            <v>3</v>
          </cell>
          <cell r="HM77">
            <v>4</v>
          </cell>
          <cell r="HN77">
            <v>0</v>
          </cell>
          <cell r="HO77">
            <v>1</v>
          </cell>
          <cell r="HP77">
            <v>1</v>
          </cell>
          <cell r="HQ77">
            <v>0</v>
          </cell>
          <cell r="HR77">
            <v>19</v>
          </cell>
          <cell r="HS77">
            <v>0</v>
          </cell>
          <cell r="HT77" t="str">
            <v>no</v>
          </cell>
          <cell r="HU77" t="str">
            <v>no</v>
          </cell>
          <cell r="HV77" t="str">
            <v>no</v>
          </cell>
          <cell r="HW77" t="str">
            <v>yes</v>
          </cell>
          <cell r="HX77" t="str">
            <v>yes</v>
          </cell>
          <cell r="HY77" t="str">
            <v>yes</v>
          </cell>
          <cell r="HZ77" t="str">
            <v>LULAC Council 4297</v>
          </cell>
          <cell r="IA77">
            <v>0</v>
          </cell>
          <cell r="IB77">
            <v>0</v>
          </cell>
          <cell r="IC77" t="str">
            <v>Daniel Kierce</v>
          </cell>
          <cell r="ID77" t="str">
            <v>daniel.kierce@rbc.com</v>
          </cell>
          <cell r="IE77" t="str">
            <v>RBC Capital Markets</v>
          </cell>
          <cell r="IF77" t="str">
            <v>Elderly</v>
          </cell>
          <cell r="IG77" t="str">
            <v>X</v>
          </cell>
          <cell r="IH77">
            <v>56</v>
          </cell>
          <cell r="II77">
            <v>102</v>
          </cell>
          <cell r="IJ77">
            <v>63036</v>
          </cell>
          <cell r="IK77">
            <v>139</v>
          </cell>
          <cell r="IL77">
            <v>102</v>
          </cell>
          <cell r="IM77" t="str">
            <v>no</v>
          </cell>
          <cell r="IN77" t="str">
            <v>no</v>
          </cell>
          <cell r="IO77" t="str">
            <v>no</v>
          </cell>
          <cell r="IR77">
            <v>0</v>
          </cell>
          <cell r="IS77" t="str">
            <v>no</v>
          </cell>
        </row>
        <row r="78">
          <cell r="A78">
            <v>24178</v>
          </cell>
          <cell r="B78" t="str">
            <v>2024-02-29 20:34:34</v>
          </cell>
          <cell r="C78" t="str">
            <v>Q:/http-files/mf/2024-HTC/mf24178/24178 Woodland Heights MFApp 2.29.24 FINAL.xlsx</v>
          </cell>
          <cell r="D78" t="str">
            <v>no</v>
          </cell>
          <cell r="E78" t="str">
            <v>yes</v>
          </cell>
          <cell r="F78" t="str">
            <v>yes</v>
          </cell>
          <cell r="G78" t="str">
            <v>no</v>
          </cell>
          <cell r="H78" t="str">
            <v>justin.gregory@pivotal-hp.com</v>
          </cell>
          <cell r="I78" t="str">
            <v>Justin Gregory</v>
          </cell>
          <cell r="J78" t="str">
            <v>(724) 561-3196</v>
          </cell>
          <cell r="K78" t="str">
            <v>(724) 561-3196</v>
          </cell>
          <cell r="L78" t="str">
            <v>no</v>
          </cell>
          <cell r="M78" t="str">
            <v>yes</v>
          </cell>
          <cell r="N78" t="str">
            <v>yes</v>
          </cell>
          <cell r="O78">
            <v>0</v>
          </cell>
          <cell r="P78">
            <v>12</v>
          </cell>
          <cell r="Q78">
            <v>36</v>
          </cell>
          <cell r="R78">
            <v>12</v>
          </cell>
          <cell r="S78">
            <v>0</v>
          </cell>
          <cell r="T78">
            <v>0</v>
          </cell>
          <cell r="U78">
            <v>0</v>
          </cell>
          <cell r="V78">
            <v>0</v>
          </cell>
          <cell r="W78" t="str">
            <v>David Greer</v>
          </cell>
          <cell r="X78">
            <v>0</v>
          </cell>
          <cell r="Y78" t="str">
            <v>greer@bgeinxc.xom</v>
          </cell>
          <cell r="Z78" t="str">
            <v>tbd</v>
          </cell>
          <cell r="AA78" t="str">
            <v>BGE, Inc.</v>
          </cell>
          <cell r="AB78">
            <v>0</v>
          </cell>
          <cell r="AC78" t="str">
            <v>X</v>
          </cell>
          <cell r="AD78">
            <v>0</v>
          </cell>
          <cell r="AE78">
            <v>0</v>
          </cell>
          <cell r="AF78">
            <v>0</v>
          </cell>
          <cell r="AG78">
            <v>0</v>
          </cell>
          <cell r="AH78">
            <v>0</v>
          </cell>
          <cell r="AI78">
            <v>0</v>
          </cell>
          <cell r="AJ78" t="str">
            <v>tbd</v>
          </cell>
          <cell r="AK78">
            <v>0</v>
          </cell>
          <cell r="AL78">
            <v>0</v>
          </cell>
          <cell r="AM78">
            <v>0</v>
          </cell>
          <cell r="AN78">
            <v>0</v>
          </cell>
          <cell r="AO78">
            <v>0</v>
          </cell>
          <cell r="AP78">
            <v>0</v>
          </cell>
          <cell r="AQ78" t="str">
            <v>no</v>
          </cell>
          <cell r="AR78" t="str">
            <v>no</v>
          </cell>
          <cell r="AS78" t="str">
            <v>no</v>
          </cell>
          <cell r="AT78">
            <v>1558860</v>
          </cell>
          <cell r="AU78">
            <v>0</v>
          </cell>
          <cell r="AV78">
            <v>0</v>
          </cell>
          <cell r="AW78" t="str">
            <v>Choose a Dropdown</v>
          </cell>
          <cell r="AX78" t="str">
            <v>HOME-ARP Nonprofit Operating Cost and/or Capacity Building Assistance</v>
          </cell>
          <cell r="AY78">
            <v>0</v>
          </cell>
          <cell r="AZ78">
            <v>0</v>
          </cell>
          <cell r="BA78">
            <v>0</v>
          </cell>
          <cell r="BB78">
            <v>0</v>
          </cell>
          <cell r="BC78">
            <v>0</v>
          </cell>
          <cell r="BD78" t="str">
            <v>tbd</v>
          </cell>
          <cell r="BE78">
            <v>0</v>
          </cell>
          <cell r="BF78">
            <v>0</v>
          </cell>
          <cell r="BG78" t="str">
            <v>Darrell Jack</v>
          </cell>
          <cell r="BH78" t="str">
            <v>djakc@stic.net</v>
          </cell>
          <cell r="BI78" t="str">
            <v>Apartment Market Data LLC</v>
          </cell>
          <cell r="BJ78">
            <v>0</v>
          </cell>
          <cell r="BK78" t="str">
            <v>Choose a Dropdown</v>
          </cell>
          <cell r="BL78">
            <v>0</v>
          </cell>
          <cell r="BM78">
            <v>0</v>
          </cell>
          <cell r="BN78">
            <v>0</v>
          </cell>
          <cell r="BO78">
            <v>0</v>
          </cell>
          <cell r="BP78">
            <v>0</v>
          </cell>
          <cell r="BQ78">
            <v>0</v>
          </cell>
          <cell r="BR78">
            <v>0</v>
          </cell>
          <cell r="BS78" t="str">
            <v>Brian McGeady</v>
          </cell>
          <cell r="BT78" t="str">
            <v>brian.mcgeady@pivotal-hp.com</v>
          </cell>
          <cell r="BU78" t="str">
            <v>Pivotal Management</v>
          </cell>
          <cell r="BV78" t="str">
            <v>(513) 256-3810</v>
          </cell>
          <cell r="BW78" t="str">
            <v>na</v>
          </cell>
          <cell r="BX78" t="str">
            <v>No</v>
          </cell>
          <cell r="BY78" t="str">
            <v>no</v>
          </cell>
          <cell r="BZ78">
            <v>0</v>
          </cell>
          <cell r="CA78">
            <v>0</v>
          </cell>
          <cell r="CB78">
            <v>0</v>
          </cell>
          <cell r="CC78" t="str">
            <v>na</v>
          </cell>
          <cell r="CD78">
            <v>0</v>
          </cell>
          <cell r="CE78">
            <v>0</v>
          </cell>
          <cell r="CF78" t="str">
            <v>na</v>
          </cell>
          <cell r="CG78">
            <v>60</v>
          </cell>
          <cell r="CH78">
            <v>0</v>
          </cell>
          <cell r="CI78">
            <v>5</v>
          </cell>
          <cell r="CJ78">
            <v>0</v>
          </cell>
          <cell r="CK78">
            <v>12</v>
          </cell>
          <cell r="CL78">
            <v>43</v>
          </cell>
          <cell r="CM78">
            <v>0</v>
          </cell>
          <cell r="CN78">
            <v>0</v>
          </cell>
          <cell r="CO78">
            <v>0</v>
          </cell>
          <cell r="CP78">
            <v>0</v>
          </cell>
          <cell r="CQ78">
            <v>0</v>
          </cell>
          <cell r="CR78">
            <v>0</v>
          </cell>
          <cell r="CS78" t="str">
            <v>Jessica Smith</v>
          </cell>
          <cell r="CT78" t="str">
            <v>jessica.smith@tidwellgroup.com</v>
          </cell>
          <cell r="CU78" t="str">
            <v>Tidwell Group</v>
          </cell>
          <cell r="CV78" t="str">
            <v>9100 Centre Pointe Drive, Suite 210</v>
          </cell>
          <cell r="CW78" t="str">
            <v>West Chester</v>
          </cell>
          <cell r="CX78" t="str">
            <v>Brian McGeady</v>
          </cell>
          <cell r="CY78" t="str">
            <v>brian.mcgeady@pivotal-hp.com</v>
          </cell>
          <cell r="CZ78" t="str">
            <v>(513) 256-3810</v>
          </cell>
          <cell r="DA78" t="str">
            <v>(513) 256-3810</v>
          </cell>
          <cell r="DB78" t="str">
            <v>OH</v>
          </cell>
          <cell r="DC78">
            <v>45069</v>
          </cell>
          <cell r="DD78" t="str">
            <v>Reserve at Woodland Heights LLC</v>
          </cell>
          <cell r="DE78">
            <v>0</v>
          </cell>
          <cell r="DF78">
            <v>0</v>
          </cell>
          <cell r="DG78" t="str">
            <v>na</v>
          </cell>
          <cell r="DH78" t="str">
            <v>Kirk Paisley</v>
          </cell>
          <cell r="DI78" t="str">
            <v>kirk.paisley@bdclarchitects.com</v>
          </cell>
          <cell r="DJ78" t="str">
            <v>BDCL Architects</v>
          </cell>
          <cell r="DK78" t="str">
            <v>Mattye Gouldsby Jones</v>
          </cell>
          <cell r="DL78" t="str">
            <v>mjones@coatsrose.com</v>
          </cell>
          <cell r="DM78" t="str">
            <v>Coats Rose, PC</v>
          </cell>
          <cell r="DN78" t="str">
            <v>no</v>
          </cell>
          <cell r="DO78">
            <v>0</v>
          </cell>
          <cell r="DP78" t="str">
            <v>na</v>
          </cell>
          <cell r="DQ78">
            <v>0</v>
          </cell>
          <cell r="DR78">
            <v>0</v>
          </cell>
          <cell r="DS78">
            <v>48005000400</v>
          </cell>
          <cell r="DT78" t="str">
            <v>no</v>
          </cell>
          <cell r="DU78">
            <v>11</v>
          </cell>
          <cell r="DV78" t="str">
            <v>yes</v>
          </cell>
          <cell r="DW78" t="str">
            <v>Tri-County Community Astion, Inc.</v>
          </cell>
          <cell r="DX78">
            <v>0</v>
          </cell>
          <cell r="DY78">
            <v>0</v>
          </cell>
          <cell r="DZ78">
            <v>0</v>
          </cell>
          <cell r="EA78">
            <v>0</v>
          </cell>
          <cell r="EB78">
            <v>0</v>
          </cell>
          <cell r="EC78" t="str">
            <v>New Construction</v>
          </cell>
          <cell r="ED78">
            <v>0</v>
          </cell>
          <cell r="EE78" t="str">
            <v>1301 Chicon, Suite 101</v>
          </cell>
          <cell r="EF78" t="str">
            <v>Austin</v>
          </cell>
          <cell r="EG78" t="str">
            <v>Sarah Andre</v>
          </cell>
          <cell r="EH78" t="str">
            <v>sarah@structuretexas.com</v>
          </cell>
          <cell r="EI78" t="str">
            <v>sarah@structuretexas.com</v>
          </cell>
          <cell r="EJ78" t="str">
            <v>Sarah Andre</v>
          </cell>
          <cell r="EK78" t="str">
            <v>Structure Development</v>
          </cell>
          <cell r="EL78">
            <v>5126983369</v>
          </cell>
          <cell r="EM78">
            <v>5126983369</v>
          </cell>
          <cell r="EN78" t="str">
            <v>TX</v>
          </cell>
          <cell r="EO78">
            <v>78702</v>
          </cell>
          <cell r="EP78">
            <v>170.0287815975733</v>
          </cell>
          <cell r="EQ78">
            <v>170.0287815975733</v>
          </cell>
          <cell r="ER78">
            <v>105.4095045500506</v>
          </cell>
          <cell r="ES78" t="str">
            <v>203 S Redditt Dr</v>
          </cell>
          <cell r="ET78" t="str">
            <v>Lufkin</v>
          </cell>
          <cell r="EU78" t="str">
            <v>Angelina</v>
          </cell>
          <cell r="EV78" t="str">
            <v>Reserve at Woodland Heights</v>
          </cell>
          <cell r="EW78">
            <v>75904</v>
          </cell>
          <cell r="EX78" t="str">
            <v>Brian McGeady</v>
          </cell>
          <cell r="EY78" t="str">
            <v>brian.mcgeady@pivotal-hp.com</v>
          </cell>
          <cell r="EZ78" t="str">
            <v>PHP Development LLC</v>
          </cell>
          <cell r="FA78" t="str">
            <v>no</v>
          </cell>
          <cell r="FB78" t="str">
            <v>no</v>
          </cell>
          <cell r="FC78">
            <v>52</v>
          </cell>
          <cell r="FD78">
            <v>0</v>
          </cell>
          <cell r="FE78">
            <v>0</v>
          </cell>
          <cell r="FF78">
            <v>0</v>
          </cell>
          <cell r="FG78" t="str">
            <v>tbd</v>
          </cell>
          <cell r="FH78" t="str">
            <v>Yes</v>
          </cell>
          <cell r="FI78" t="str">
            <v>no</v>
          </cell>
          <cell r="FJ78">
            <v>120</v>
          </cell>
          <cell r="FK78">
            <v>1.3</v>
          </cell>
          <cell r="FL78">
            <v>42004</v>
          </cell>
          <cell r="FM78">
            <v>31.330400000000001</v>
          </cell>
          <cell r="FN78" t="str">
            <v>yes</v>
          </cell>
          <cell r="FO78">
            <v>-94.756519999999995</v>
          </cell>
          <cell r="FP78" t="str">
            <v>yes</v>
          </cell>
          <cell r="FQ78" t="str">
            <v>yes</v>
          </cell>
          <cell r="FR78" t="str">
            <v>no</v>
          </cell>
          <cell r="FS78" t="str">
            <v>no</v>
          </cell>
          <cell r="FT78" t="str">
            <v>no</v>
          </cell>
          <cell r="FU78">
            <v>0</v>
          </cell>
          <cell r="FV78">
            <v>0</v>
          </cell>
          <cell r="FW78">
            <v>0</v>
          </cell>
          <cell r="FX78">
            <v>0</v>
          </cell>
          <cell r="FY78">
            <v>0</v>
          </cell>
          <cell r="FZ78">
            <v>0</v>
          </cell>
          <cell r="GA78" t="str">
            <v>Reserve at Woodland Heights LLC</v>
          </cell>
          <cell r="GB78" t="str">
            <v>PHP Reserve at Woodland Heights LLC</v>
          </cell>
          <cell r="GC78" t="str">
            <v>Woodland Heights Auxano GP LLC</v>
          </cell>
          <cell r="GD78" t="str">
            <v>PHP GP Holding LLC</v>
          </cell>
          <cell r="GE78" t="str">
            <v>Auxano Development, LLC</v>
          </cell>
          <cell r="GF78" t="str">
            <v>Limited Liability Company</v>
          </cell>
          <cell r="GG78" t="str">
            <v>Limited Liability Company</v>
          </cell>
          <cell r="GH78" t="str">
            <v>Limited Liability Company</v>
          </cell>
          <cell r="GI78" t="str">
            <v>Limited Liability Company</v>
          </cell>
          <cell r="GJ78" t="str">
            <v>Limited Liability Company</v>
          </cell>
          <cell r="GK78" t="str">
            <v>Todd Krumwiede</v>
          </cell>
          <cell r="GL78" t="str">
            <v>todd.krumwiede@pnc.com</v>
          </cell>
          <cell r="GM78" t="str">
            <v>PNC Bank NA</v>
          </cell>
          <cell r="GN78">
            <v>17.7</v>
          </cell>
          <cell r="GO78" t="str">
            <v>3q</v>
          </cell>
          <cell r="GP78">
            <v>1</v>
          </cell>
          <cell r="GQ78">
            <v>5</v>
          </cell>
          <cell r="GR78">
            <v>0</v>
          </cell>
          <cell r="GS78">
            <v>0</v>
          </cell>
          <cell r="GT78" t="str">
            <v>Rural</v>
          </cell>
          <cell r="GU78">
            <v>0</v>
          </cell>
          <cell r="GV78">
            <v>6</v>
          </cell>
          <cell r="GW78">
            <v>9</v>
          </cell>
          <cell r="GX78">
            <v>2</v>
          </cell>
          <cell r="GY78">
            <v>2</v>
          </cell>
          <cell r="GZ78">
            <v>15</v>
          </cell>
          <cell r="HA78">
            <v>11</v>
          </cell>
          <cell r="HB78">
            <v>11</v>
          </cell>
          <cell r="HC78">
            <v>7</v>
          </cell>
          <cell r="HD78">
            <v>5</v>
          </cell>
          <cell r="HE78">
            <v>3</v>
          </cell>
          <cell r="HF78">
            <v>4</v>
          </cell>
          <cell r="HG78">
            <v>1</v>
          </cell>
          <cell r="HH78">
            <v>10</v>
          </cell>
          <cell r="HI78">
            <v>26</v>
          </cell>
          <cell r="HJ78">
            <v>12</v>
          </cell>
          <cell r="HK78">
            <v>6</v>
          </cell>
          <cell r="HL78">
            <v>3</v>
          </cell>
          <cell r="HM78">
            <v>4</v>
          </cell>
          <cell r="HN78">
            <v>0</v>
          </cell>
          <cell r="HO78">
            <v>1</v>
          </cell>
          <cell r="HP78">
            <v>0</v>
          </cell>
          <cell r="HQ78">
            <v>0</v>
          </cell>
          <cell r="HR78">
            <v>19</v>
          </cell>
          <cell r="HS78">
            <v>0</v>
          </cell>
          <cell r="HT78" t="str">
            <v>no</v>
          </cell>
          <cell r="HU78" t="str">
            <v>no</v>
          </cell>
          <cell r="HV78" t="str">
            <v>no</v>
          </cell>
          <cell r="HW78" t="str">
            <v>yes</v>
          </cell>
          <cell r="HX78" t="str">
            <v>yes</v>
          </cell>
          <cell r="HY78" t="str">
            <v>yes</v>
          </cell>
          <cell r="HZ78">
            <v>0</v>
          </cell>
          <cell r="IA78">
            <v>0</v>
          </cell>
          <cell r="IB78">
            <v>0</v>
          </cell>
          <cell r="IC78" t="str">
            <v>Todd Krumwiede</v>
          </cell>
          <cell r="ID78" t="str">
            <v>todd.krumwiede@pnc.com</v>
          </cell>
          <cell r="IE78" t="str">
            <v>PNC Bank NA</v>
          </cell>
          <cell r="IF78" t="str">
            <v>General</v>
          </cell>
          <cell r="IG78" t="str">
            <v>x</v>
          </cell>
          <cell r="IH78">
            <v>56</v>
          </cell>
          <cell r="II78">
            <v>60</v>
          </cell>
          <cell r="IJ78">
            <v>59340</v>
          </cell>
          <cell r="IK78">
            <v>138</v>
          </cell>
          <cell r="IL78">
            <v>60</v>
          </cell>
          <cell r="IM78" t="str">
            <v>no</v>
          </cell>
          <cell r="IN78" t="str">
            <v>no</v>
          </cell>
          <cell r="IO78" t="str">
            <v>no</v>
          </cell>
          <cell r="IP78">
            <v>0</v>
          </cell>
          <cell r="IQ78">
            <v>0</v>
          </cell>
          <cell r="IR78">
            <v>0</v>
          </cell>
          <cell r="IS78" t="str">
            <v>no</v>
          </cell>
        </row>
        <row r="79">
          <cell r="A79">
            <v>24179</v>
          </cell>
          <cell r="B79" t="str">
            <v>2024-03-01 13:43:51</v>
          </cell>
          <cell r="C79" t="str">
            <v>Q:/http-files/mf/2024-HTC/mf24179/10 - 24179-MFUniformApp_2024_3.1 (FINAL).xlsx</v>
          </cell>
          <cell r="D79" t="str">
            <v>no</v>
          </cell>
          <cell r="E79" t="str">
            <v>yes</v>
          </cell>
          <cell r="F79" t="str">
            <v>yes</v>
          </cell>
          <cell r="G79" t="str">
            <v>no</v>
          </cell>
          <cell r="H79" t="str">
            <v>kelly@salemclark.com</v>
          </cell>
          <cell r="I79" t="str">
            <v>Kelly Garrett</v>
          </cell>
          <cell r="K79" t="str">
            <v>903-450-1520</v>
          </cell>
          <cell r="L79" t="str">
            <v>yes</v>
          </cell>
          <cell r="M79" t="str">
            <v>yes</v>
          </cell>
          <cell r="N79" t="str">
            <v>yes</v>
          </cell>
          <cell r="O79">
            <v>0</v>
          </cell>
          <cell r="P79">
            <v>17</v>
          </cell>
          <cell r="Q79">
            <v>41</v>
          </cell>
          <cell r="R79">
            <v>0</v>
          </cell>
          <cell r="S79">
            <v>0</v>
          </cell>
          <cell r="T79">
            <v>0</v>
          </cell>
          <cell r="U79">
            <v>0</v>
          </cell>
          <cell r="V79" t="str">
            <v>Kelly Garrett</v>
          </cell>
          <cell r="W79" t="str">
            <v>Corey Dulin</v>
          </cell>
          <cell r="X79" t="str">
            <v>kelly@salemclark.com</v>
          </cell>
          <cell r="Y79" t="str">
            <v>cdulin@amdeng.com</v>
          </cell>
          <cell r="Z79" t="str">
            <v>Salem Clark Development, LLC</v>
          </cell>
          <cell r="AA79" t="str">
            <v>AMD Engineering, LLC</v>
          </cell>
          <cell r="AB79">
            <v>0</v>
          </cell>
          <cell r="AD79">
            <v>0</v>
          </cell>
          <cell r="AE79">
            <v>0</v>
          </cell>
          <cell r="AF79">
            <v>0</v>
          </cell>
          <cell r="AG79">
            <v>0</v>
          </cell>
          <cell r="AH79" t="str">
            <v>Chaz Garrett</v>
          </cell>
          <cell r="AI79" t="str">
            <v>chaz@salemclark.com</v>
          </cell>
          <cell r="AJ79" t="str">
            <v>Salem Clark Construction</v>
          </cell>
          <cell r="AK79">
            <v>0</v>
          </cell>
          <cell r="AL79">
            <v>0</v>
          </cell>
          <cell r="AM79">
            <v>0</v>
          </cell>
          <cell r="AN79">
            <v>0</v>
          </cell>
          <cell r="AO79">
            <v>0</v>
          </cell>
          <cell r="AP79">
            <v>0</v>
          </cell>
          <cell r="AQ79" t="str">
            <v>no</v>
          </cell>
          <cell r="AR79" t="str">
            <v>no</v>
          </cell>
          <cell r="AS79" t="str">
            <v>no</v>
          </cell>
          <cell r="AT79">
            <v>1078829.7928599999</v>
          </cell>
          <cell r="AU79">
            <v>0</v>
          </cell>
          <cell r="AV79">
            <v>0</v>
          </cell>
          <cell r="AW79" t="str">
            <v>Choose a Dropdown</v>
          </cell>
          <cell r="AX79" t="str">
            <v>HOME-ARP Nonprofit Operating Cost and/or Capacity Building Assistance</v>
          </cell>
          <cell r="AY79">
            <v>0</v>
          </cell>
          <cell r="AZ79">
            <v>0</v>
          </cell>
          <cell r="BA79">
            <v>0</v>
          </cell>
          <cell r="BE79">
            <v>0</v>
          </cell>
          <cell r="BF79">
            <v>0</v>
          </cell>
          <cell r="BG79" t="str">
            <v>Darrell Jack</v>
          </cell>
          <cell r="BH79" t="str">
            <v>djack@stic.net</v>
          </cell>
          <cell r="BI79" t="str">
            <v>Apartment Market Data</v>
          </cell>
          <cell r="BJ79">
            <v>0</v>
          </cell>
          <cell r="BK79" t="str">
            <v>Choose a Dropdown</v>
          </cell>
          <cell r="BL79">
            <v>0</v>
          </cell>
          <cell r="BM79">
            <v>0</v>
          </cell>
          <cell r="BN79">
            <v>0</v>
          </cell>
          <cell r="BO79">
            <v>0</v>
          </cell>
          <cell r="BP79">
            <v>0</v>
          </cell>
          <cell r="BQ79">
            <v>0</v>
          </cell>
          <cell r="BR79">
            <v>0</v>
          </cell>
          <cell r="BS79" t="str">
            <v>Marcia Branstetter</v>
          </cell>
          <cell r="BT79" t="str">
            <v>marcia.branstetter@assetliving.com</v>
          </cell>
          <cell r="BU79" t="str">
            <v>Asset Living</v>
          </cell>
          <cell r="BV79" t="str">
            <v>972-643-3223</v>
          </cell>
          <cell r="BW79" t="str">
            <v>If applicable</v>
          </cell>
          <cell r="BX79" t="str">
            <v>No</v>
          </cell>
          <cell r="BY79" t="str">
            <v>no</v>
          </cell>
          <cell r="BZ79">
            <v>0</v>
          </cell>
          <cell r="CA79" t="str">
            <v>TBD</v>
          </cell>
          <cell r="CB79" t="str">
            <v>TBD</v>
          </cell>
          <cell r="CC79" t="str">
            <v>TBD</v>
          </cell>
          <cell r="CD79" t="str">
            <v>TBD</v>
          </cell>
          <cell r="CE79" t="str">
            <v>TBD</v>
          </cell>
          <cell r="CF79" t="str">
            <v>TBD</v>
          </cell>
          <cell r="CG79">
            <v>58</v>
          </cell>
          <cell r="CH79">
            <v>0</v>
          </cell>
          <cell r="CI79">
            <v>5</v>
          </cell>
          <cell r="CJ79">
            <v>0</v>
          </cell>
          <cell r="CK79">
            <v>12</v>
          </cell>
          <cell r="CL79">
            <v>41</v>
          </cell>
          <cell r="CM79">
            <v>0</v>
          </cell>
          <cell r="CN79">
            <v>0</v>
          </cell>
          <cell r="CO79">
            <v>0</v>
          </cell>
          <cell r="CP79">
            <v>0</v>
          </cell>
          <cell r="CQ79">
            <v>0</v>
          </cell>
          <cell r="CR79">
            <v>0</v>
          </cell>
          <cell r="CS79" t="str">
            <v>Chris Thomas</v>
          </cell>
          <cell r="CT79" t="str">
            <v>chris.thomas@tidwellgroup.com</v>
          </cell>
          <cell r="CU79" t="str">
            <v>Tidwell Group</v>
          </cell>
          <cell r="CV79" t="str">
            <v>7801 Jack Finney Blvd.</v>
          </cell>
          <cell r="CW79" t="str">
            <v>Greenville</v>
          </cell>
          <cell r="CX79" t="str">
            <v>Chaz Garrett</v>
          </cell>
          <cell r="CY79" t="str">
            <v>chaz@salemclark.com</v>
          </cell>
          <cell r="DA79" t="str">
            <v>903-450-1520</v>
          </cell>
          <cell r="DB79" t="str">
            <v>TX</v>
          </cell>
          <cell r="DC79">
            <v>75402</v>
          </cell>
          <cell r="DD79" t="str">
            <v>SCF Plainview 24, LP</v>
          </cell>
          <cell r="DE79" t="str">
            <v>Steve Sparks</v>
          </cell>
          <cell r="DF79" t="str">
            <v>stevemsparks@msn.com</v>
          </cell>
          <cell r="DG79" t="str">
            <v>SMS Appraisal/Environmental Services, Inc.</v>
          </cell>
          <cell r="DH79" t="str">
            <v>Brian Rumsey</v>
          </cell>
          <cell r="DI79" t="str">
            <v>brumsey@crossarchitects.com</v>
          </cell>
          <cell r="DJ79" t="str">
            <v>Cross Architects, PLLC</v>
          </cell>
          <cell r="DK79" t="str">
            <v>John Shackelford</v>
          </cell>
          <cell r="DL79" t="str">
            <v>jshack@shackelfordlaw.net</v>
          </cell>
          <cell r="DM79" t="str">
            <v>Shackleford, Bowen, McKinley &amp; Norton, LLP</v>
          </cell>
          <cell r="DN79" t="str">
            <v>no</v>
          </cell>
          <cell r="DS79">
            <v>48189950300</v>
          </cell>
          <cell r="DT79" t="str">
            <v>no</v>
          </cell>
          <cell r="DU79">
            <v>11</v>
          </cell>
          <cell r="DV79" t="str">
            <v>yes</v>
          </cell>
          <cell r="DW79" t="str">
            <v>Hale County Meals on Wheels</v>
          </cell>
          <cell r="DX79" t="str">
            <v>Plainview Chamber of Commerce</v>
          </cell>
          <cell r="DY79" t="str">
            <v>Hale County Housing Authority</v>
          </cell>
          <cell r="DZ79">
            <v>0</v>
          </cell>
          <cell r="EA79">
            <v>0</v>
          </cell>
          <cell r="EB79">
            <v>0</v>
          </cell>
          <cell r="EC79" t="str">
            <v>New Construction</v>
          </cell>
          <cell r="ED79">
            <v>0</v>
          </cell>
          <cell r="EE79" t="str">
            <v>812 San Antonio Street, Suite L-20</v>
          </cell>
          <cell r="EF79" t="str">
            <v>Austin</v>
          </cell>
          <cell r="EG79" t="str">
            <v>Lora Myrick</v>
          </cell>
          <cell r="EH79" t="str">
            <v>lora@betcohousinglab.com</v>
          </cell>
          <cell r="EI79" t="str">
            <v>lora@betcohousinglab.com</v>
          </cell>
          <cell r="EJ79" t="str">
            <v>Lora Myrick</v>
          </cell>
          <cell r="EK79" t="str">
            <v>BETCO Consulting</v>
          </cell>
          <cell r="EL79" t="str">
            <v>512-785-3710</v>
          </cell>
          <cell r="EM79" t="str">
            <v>512-785-3710</v>
          </cell>
          <cell r="EN79" t="str">
            <v>TX</v>
          </cell>
          <cell r="EO79">
            <v>78701</v>
          </cell>
          <cell r="EP79">
            <v>160.21517205422319</v>
          </cell>
          <cell r="EQ79">
            <v>160.21517205422319</v>
          </cell>
          <cell r="ER79">
            <v>107.92492179353491</v>
          </cell>
          <cell r="ES79" t="str">
            <v>~4200 W. 16th Street</v>
          </cell>
          <cell r="ET79" t="str">
            <v>Plainview</v>
          </cell>
          <cell r="EU79" t="str">
            <v>Hale</v>
          </cell>
          <cell r="EV79" t="str">
            <v>Westwind of Plainview</v>
          </cell>
          <cell r="EW79">
            <v>79072</v>
          </cell>
          <cell r="EX79" t="str">
            <v>Kelly Garrett</v>
          </cell>
          <cell r="EY79" t="str">
            <v>kelly@salemclark.com</v>
          </cell>
          <cell r="EZ79" t="str">
            <v>Salem Clark Development, LLC</v>
          </cell>
          <cell r="FA79" t="str">
            <v>no</v>
          </cell>
          <cell r="FB79" t="str">
            <v>no</v>
          </cell>
          <cell r="FC79">
            <v>52</v>
          </cell>
          <cell r="FD79">
            <v>0</v>
          </cell>
          <cell r="FE79" t="str">
            <v>TBD</v>
          </cell>
          <cell r="FF79" t="str">
            <v>TBD</v>
          </cell>
          <cell r="FG79" t="str">
            <v>TBD</v>
          </cell>
          <cell r="FH79" t="str">
            <v>Yes</v>
          </cell>
          <cell r="FI79" t="str">
            <v>no</v>
          </cell>
          <cell r="FJ79">
            <v>167</v>
          </cell>
          <cell r="FK79">
            <v>1.3</v>
          </cell>
          <cell r="FL79">
            <v>56847</v>
          </cell>
          <cell r="FM79">
            <v>34.197550999999997</v>
          </cell>
          <cell r="FN79" t="str">
            <v>yes</v>
          </cell>
          <cell r="FO79">
            <v>-101.753944</v>
          </cell>
          <cell r="FP79" t="str">
            <v>yes</v>
          </cell>
          <cell r="FQ79" t="str">
            <v>no</v>
          </cell>
          <cell r="FR79" t="str">
            <v>no</v>
          </cell>
          <cell r="FS79" t="str">
            <v>no</v>
          </cell>
          <cell r="FT79" t="str">
            <v>yes</v>
          </cell>
          <cell r="FU79">
            <v>0</v>
          </cell>
          <cell r="FV79">
            <v>0</v>
          </cell>
          <cell r="FW79">
            <v>0</v>
          </cell>
          <cell r="FX79">
            <v>0</v>
          </cell>
          <cell r="FY79">
            <v>0</v>
          </cell>
          <cell r="FZ79">
            <v>0</v>
          </cell>
          <cell r="GA79" t="str">
            <v>SCF Plainview 24, LP</v>
          </cell>
          <cell r="GB79" t="str">
            <v>SCF Plainview 24 GP, LLC</v>
          </cell>
          <cell r="GC79" t="str">
            <v>Salem Clark Development, LLC</v>
          </cell>
          <cell r="GD79">
            <v>0</v>
          </cell>
          <cell r="GE79">
            <v>0</v>
          </cell>
          <cell r="GF79" t="str">
            <v>Limited Partnership</v>
          </cell>
          <cell r="GG79" t="str">
            <v>Limited Liability Company</v>
          </cell>
          <cell r="GH79" t="str">
            <v>Limited Liability Company</v>
          </cell>
          <cell r="GI79">
            <v>0</v>
          </cell>
          <cell r="GJ79">
            <v>0</v>
          </cell>
          <cell r="GN79">
            <v>15.1</v>
          </cell>
          <cell r="GO79" t="str">
            <v>2q</v>
          </cell>
          <cell r="GP79">
            <v>1</v>
          </cell>
          <cell r="GQ79">
            <v>1</v>
          </cell>
          <cell r="GR79">
            <v>0</v>
          </cell>
          <cell r="GS79">
            <v>0</v>
          </cell>
          <cell r="GT79" t="str">
            <v>Rural</v>
          </cell>
          <cell r="GU79">
            <v>0</v>
          </cell>
          <cell r="GV79">
            <v>6</v>
          </cell>
          <cell r="GW79">
            <v>9</v>
          </cell>
          <cell r="GX79">
            <v>2</v>
          </cell>
          <cell r="GY79">
            <v>2</v>
          </cell>
          <cell r="GZ79">
            <v>15</v>
          </cell>
          <cell r="HA79">
            <v>11</v>
          </cell>
          <cell r="HB79">
            <v>11</v>
          </cell>
          <cell r="HC79">
            <v>7</v>
          </cell>
          <cell r="HD79">
            <v>5</v>
          </cell>
          <cell r="HE79">
            <v>3</v>
          </cell>
          <cell r="HF79">
            <v>4</v>
          </cell>
          <cell r="HG79">
            <v>1</v>
          </cell>
          <cell r="HH79">
            <v>10</v>
          </cell>
          <cell r="HI79">
            <v>26</v>
          </cell>
          <cell r="HJ79">
            <v>12</v>
          </cell>
          <cell r="HK79">
            <v>6</v>
          </cell>
          <cell r="HL79">
            <v>3</v>
          </cell>
          <cell r="HM79">
            <v>4</v>
          </cell>
          <cell r="HN79">
            <v>0</v>
          </cell>
          <cell r="HO79">
            <v>1</v>
          </cell>
          <cell r="HP79">
            <v>0</v>
          </cell>
          <cell r="HQ79">
            <v>0</v>
          </cell>
          <cell r="HR79">
            <v>19</v>
          </cell>
          <cell r="HS79">
            <v>0</v>
          </cell>
          <cell r="HT79" t="str">
            <v>no</v>
          </cell>
          <cell r="HU79" t="str">
            <v>no</v>
          </cell>
          <cell r="HV79" t="str">
            <v>no</v>
          </cell>
          <cell r="HW79" t="str">
            <v>yes</v>
          </cell>
          <cell r="HX79" t="str">
            <v>yes</v>
          </cell>
          <cell r="HY79" t="str">
            <v>yes</v>
          </cell>
          <cell r="HZ79">
            <v>0</v>
          </cell>
          <cell r="IA79">
            <v>0</v>
          </cell>
          <cell r="IB79">
            <v>0</v>
          </cell>
          <cell r="IC79" t="str">
            <v>TBD</v>
          </cell>
          <cell r="ID79" t="str">
            <v>TBD</v>
          </cell>
          <cell r="IE79" t="str">
            <v>TBD</v>
          </cell>
          <cell r="IF79" t="str">
            <v>General</v>
          </cell>
          <cell r="IG79">
            <v>0</v>
          </cell>
          <cell r="IH79">
            <v>56</v>
          </cell>
          <cell r="II79">
            <v>58</v>
          </cell>
          <cell r="IJ79">
            <v>47950</v>
          </cell>
          <cell r="IK79">
            <v>138</v>
          </cell>
          <cell r="IL79">
            <v>58</v>
          </cell>
          <cell r="IM79" t="str">
            <v>no</v>
          </cell>
          <cell r="IN79" t="str">
            <v>no</v>
          </cell>
          <cell r="IO79" t="str">
            <v>no</v>
          </cell>
          <cell r="IP79">
            <v>0</v>
          </cell>
          <cell r="IQ79">
            <v>0</v>
          </cell>
          <cell r="IR79">
            <v>0</v>
          </cell>
          <cell r="IS79" t="str">
            <v>no</v>
          </cell>
        </row>
        <row r="80">
          <cell r="A80">
            <v>24181</v>
          </cell>
          <cell r="B80" t="str">
            <v>2024-03-01 13:27:36</v>
          </cell>
          <cell r="C80" t="str">
            <v>Q:/http-files/mf/2024-HTC/mf24181/24181_Emerald_Park_Apt.xlsx</v>
          </cell>
          <cell r="D80" t="str">
            <v>no</v>
          </cell>
          <cell r="E80" t="str">
            <v>no</v>
          </cell>
          <cell r="F80" t="str">
            <v>no</v>
          </cell>
          <cell r="G80" t="str">
            <v>no</v>
          </cell>
          <cell r="H80" t="str">
            <v>cpotterpin@pkhousing.com</v>
          </cell>
          <cell r="I80" t="str">
            <v>Christopher Potterpin</v>
          </cell>
          <cell r="J80">
            <v>0</v>
          </cell>
          <cell r="K80" t="str">
            <v>517 325 0398</v>
          </cell>
          <cell r="L80" t="str">
            <v>no</v>
          </cell>
          <cell r="M80" t="str">
            <v>yes</v>
          </cell>
          <cell r="N80" t="str">
            <v>yes</v>
          </cell>
          <cell r="O80">
            <v>0</v>
          </cell>
          <cell r="P80">
            <v>36</v>
          </cell>
          <cell r="Q80">
            <v>40</v>
          </cell>
          <cell r="R80">
            <v>0</v>
          </cell>
          <cell r="S80">
            <v>0</v>
          </cell>
          <cell r="T80">
            <v>0</v>
          </cell>
          <cell r="U80">
            <v>0</v>
          </cell>
          <cell r="V80" t="str">
            <v>Edwin Kortman</v>
          </cell>
          <cell r="W80">
            <v>0</v>
          </cell>
          <cell r="X80" t="str">
            <v>Ekortman@pkhousing.com</v>
          </cell>
          <cell r="Y80">
            <v>0</v>
          </cell>
          <cell r="Z80" t="str">
            <v>PK Construction Company, LLC</v>
          </cell>
          <cell r="AA80">
            <v>0</v>
          </cell>
          <cell r="AB80">
            <v>0</v>
          </cell>
          <cell r="AC80">
            <v>0</v>
          </cell>
          <cell r="AD80">
            <v>0</v>
          </cell>
          <cell r="AE80">
            <v>0</v>
          </cell>
          <cell r="AF80">
            <v>0</v>
          </cell>
          <cell r="AG80">
            <v>0</v>
          </cell>
          <cell r="AH80" t="str">
            <v>Edwin Kortman</v>
          </cell>
          <cell r="AI80" t="str">
            <v>Ekortman@pkhousing.com</v>
          </cell>
          <cell r="AJ80" t="str">
            <v>PK Construction Company, LLC</v>
          </cell>
          <cell r="AK80">
            <v>0</v>
          </cell>
          <cell r="AL80">
            <v>0</v>
          </cell>
          <cell r="AM80">
            <v>0</v>
          </cell>
          <cell r="AN80">
            <v>0</v>
          </cell>
          <cell r="AO80">
            <v>0</v>
          </cell>
          <cell r="AP80">
            <v>0</v>
          </cell>
          <cell r="AQ80" t="str">
            <v>no</v>
          </cell>
          <cell r="AR80" t="str">
            <v>yes</v>
          </cell>
          <cell r="AS80" t="str">
            <v>no</v>
          </cell>
          <cell r="AT80">
            <v>1097000</v>
          </cell>
          <cell r="AU80">
            <v>0</v>
          </cell>
          <cell r="AV80">
            <v>0</v>
          </cell>
          <cell r="AW80" t="str">
            <v>Choose a Dropdown</v>
          </cell>
          <cell r="AX80" t="str">
            <v>HOME-ARP Nonprofit Operating Cost and/or Capacity Building Assistance</v>
          </cell>
          <cell r="AY80">
            <v>0</v>
          </cell>
          <cell r="AZ80">
            <v>0</v>
          </cell>
          <cell r="BA80">
            <v>0</v>
          </cell>
          <cell r="BB80" t="str">
            <v>Edwin Kortman</v>
          </cell>
          <cell r="BC80" t="str">
            <v>Ekortman@pkhousing.com</v>
          </cell>
          <cell r="BD80" t="str">
            <v>PK Construction Company, LLC</v>
          </cell>
          <cell r="BE80">
            <v>0</v>
          </cell>
          <cell r="BF80">
            <v>0</v>
          </cell>
          <cell r="BG80">
            <v>0</v>
          </cell>
          <cell r="BH80">
            <v>0</v>
          </cell>
          <cell r="BI80" t="str">
            <v>n/a for USDA</v>
          </cell>
          <cell r="BJ80">
            <v>0</v>
          </cell>
          <cell r="BK80" t="str">
            <v>Choose a Dropdown</v>
          </cell>
          <cell r="BL80" t="str">
            <v>General</v>
          </cell>
          <cell r="BM80">
            <v>0</v>
          </cell>
          <cell r="BN80">
            <v>0</v>
          </cell>
          <cell r="BO80">
            <v>0</v>
          </cell>
          <cell r="BP80">
            <v>0</v>
          </cell>
          <cell r="BQ80">
            <v>0</v>
          </cell>
          <cell r="BR80">
            <v>0</v>
          </cell>
          <cell r="BS80" t="str">
            <v>Lindsey Klug</v>
          </cell>
          <cell r="BT80" t="str">
            <v>Lklug@pkhousing.com</v>
          </cell>
          <cell r="BU80" t="str">
            <v>PK Housing and Management, LLC</v>
          </cell>
          <cell r="BV80" t="str">
            <v>(517) 325-0270</v>
          </cell>
          <cell r="BW80" t="str">
            <v>If applicable</v>
          </cell>
          <cell r="BX80">
            <v>0</v>
          </cell>
          <cell r="BY80" t="str">
            <v>no</v>
          </cell>
          <cell r="BZ80">
            <v>0</v>
          </cell>
          <cell r="CA80">
            <v>0</v>
          </cell>
          <cell r="CB80">
            <v>0</v>
          </cell>
          <cell r="CC80">
            <v>0</v>
          </cell>
          <cell r="CD80">
            <v>0</v>
          </cell>
          <cell r="CE80">
            <v>0</v>
          </cell>
          <cell r="CF80">
            <v>0</v>
          </cell>
          <cell r="CG80">
            <v>76</v>
          </cell>
          <cell r="CH80">
            <v>0</v>
          </cell>
          <cell r="CI80">
            <v>6</v>
          </cell>
          <cell r="CJ80">
            <v>0</v>
          </cell>
          <cell r="CK80">
            <v>16</v>
          </cell>
          <cell r="CL80">
            <v>54</v>
          </cell>
          <cell r="CM80">
            <v>0</v>
          </cell>
          <cell r="CN80">
            <v>0</v>
          </cell>
          <cell r="CO80">
            <v>0</v>
          </cell>
          <cell r="CP80">
            <v>0</v>
          </cell>
          <cell r="CQ80">
            <v>0</v>
          </cell>
          <cell r="CR80">
            <v>0</v>
          </cell>
          <cell r="CS80">
            <v>0</v>
          </cell>
          <cell r="CT80">
            <v>0</v>
          </cell>
          <cell r="CU80" t="str">
            <v>Tidwell Group</v>
          </cell>
          <cell r="CV80" t="str">
            <v>1784 Hamilton Road</v>
          </cell>
          <cell r="CW80" t="str">
            <v>Okemos</v>
          </cell>
          <cell r="CX80" t="str">
            <v>Mason Benbow</v>
          </cell>
          <cell r="CY80" t="str">
            <v>mbenbow@pkhousing.com</v>
          </cell>
          <cell r="CZ80">
            <v>0</v>
          </cell>
          <cell r="DA80" t="str">
            <v>517 208 2039</v>
          </cell>
          <cell r="DB80" t="str">
            <v>MI</v>
          </cell>
          <cell r="DC80">
            <v>48864</v>
          </cell>
          <cell r="DD80" t="str">
            <v>PK Emerald Park LP</v>
          </cell>
          <cell r="DE80" t="str">
            <v>Samuel T. Gill</v>
          </cell>
          <cell r="DF80" t="str">
            <v>contact@gillgroup.com</v>
          </cell>
          <cell r="DG80" t="str">
            <v>Gill Group</v>
          </cell>
          <cell r="DH80" t="str">
            <v>Zac Wallace</v>
          </cell>
          <cell r="DI80" t="str">
            <v>zacw@wallacearchitects.com</v>
          </cell>
          <cell r="DJ80" t="str">
            <v>Wallace Architects LLC</v>
          </cell>
          <cell r="DK80">
            <v>0</v>
          </cell>
          <cell r="DL80">
            <v>0</v>
          </cell>
          <cell r="DM80">
            <v>0</v>
          </cell>
          <cell r="DN80" t="str">
            <v>no</v>
          </cell>
          <cell r="DO80">
            <v>0</v>
          </cell>
          <cell r="DQ80">
            <v>0</v>
          </cell>
          <cell r="DR80">
            <v>0</v>
          </cell>
          <cell r="DS80">
            <v>48181001103</v>
          </cell>
          <cell r="DT80" t="str">
            <v>no</v>
          </cell>
          <cell r="DU80">
            <v>11</v>
          </cell>
          <cell r="DV80" t="str">
            <v>yes</v>
          </cell>
          <cell r="DW80" t="str">
            <v>Meals on Wheels</v>
          </cell>
          <cell r="DX80" t="str">
            <v>United Way of Grayson County</v>
          </cell>
          <cell r="DY80" t="str">
            <v>Whitesboro Volunteer Fire Department</v>
          </cell>
          <cell r="DZ80">
            <v>0</v>
          </cell>
          <cell r="EA80">
            <v>0</v>
          </cell>
          <cell r="EB80">
            <v>0</v>
          </cell>
          <cell r="EC80" t="str">
            <v>Acquisition/Rehab</v>
          </cell>
          <cell r="ED80">
            <v>0</v>
          </cell>
          <cell r="EE80" t="str">
            <v>12202 Meadowhollow Drive</v>
          </cell>
          <cell r="EF80" t="str">
            <v>Stafford</v>
          </cell>
          <cell r="EG80" t="str">
            <v>Tim Smith</v>
          </cell>
          <cell r="EH80" t="str">
            <v>tsmith@hokeservices.com</v>
          </cell>
          <cell r="EI80" t="str">
            <v>tsmith@hokeservices.com</v>
          </cell>
          <cell r="EJ80" t="str">
            <v>Tim Smith</v>
          </cell>
          <cell r="EK80" t="str">
            <v>Hoke Development Services, LLC</v>
          </cell>
          <cell r="EL80" t="str">
            <v>832 443 0333</v>
          </cell>
          <cell r="EM80">
            <v>0</v>
          </cell>
          <cell r="EN80" t="str">
            <v>TX</v>
          </cell>
          <cell r="EO80">
            <v>77477</v>
          </cell>
          <cell r="EP80">
            <v>172.7488979621333</v>
          </cell>
          <cell r="EQ80">
            <v>111.9157392686804</v>
          </cell>
          <cell r="ER80">
            <v>67.215728428963729</v>
          </cell>
          <cell r="ES80" t="str">
            <v>2000 US Highway 82 West &amp; 500 4th Street</v>
          </cell>
          <cell r="ET80" t="str">
            <v>Whitesboro</v>
          </cell>
          <cell r="EU80" t="str">
            <v>Grayson</v>
          </cell>
          <cell r="EV80" t="str">
            <v>Emerald Park Apartments</v>
          </cell>
          <cell r="EW80">
            <v>76273</v>
          </cell>
          <cell r="EX80" t="str">
            <v>Mason Benbow</v>
          </cell>
          <cell r="EY80" t="str">
            <v>Mbenbow@pkhousing.com</v>
          </cell>
          <cell r="EZ80" t="str">
            <v>PK Development Group, LLC</v>
          </cell>
          <cell r="FA80" t="str">
            <v>no</v>
          </cell>
          <cell r="FB80" t="str">
            <v>no</v>
          </cell>
          <cell r="FC80">
            <v>53</v>
          </cell>
          <cell r="FD80">
            <v>0</v>
          </cell>
          <cell r="FE80">
            <v>0</v>
          </cell>
          <cell r="FF80">
            <v>0</v>
          </cell>
          <cell r="FG80">
            <v>0</v>
          </cell>
          <cell r="FH80" t="str">
            <v>Yes</v>
          </cell>
          <cell r="FI80" t="str">
            <v>yes</v>
          </cell>
          <cell r="FJ80">
            <v>118</v>
          </cell>
          <cell r="FK80">
            <v>1.3</v>
          </cell>
          <cell r="FL80">
            <v>72746</v>
          </cell>
          <cell r="FM80">
            <v>33.666969999999999</v>
          </cell>
          <cell r="FN80" t="str">
            <v>yes</v>
          </cell>
          <cell r="FO80">
            <v>-96.914730000000006</v>
          </cell>
          <cell r="FP80" t="str">
            <v>yes</v>
          </cell>
          <cell r="FQ80" t="str">
            <v>no</v>
          </cell>
          <cell r="FR80" t="str">
            <v>Yes</v>
          </cell>
          <cell r="FS80" t="str">
            <v>no</v>
          </cell>
          <cell r="FT80" t="str">
            <v>yes</v>
          </cell>
          <cell r="FU80">
            <v>0</v>
          </cell>
          <cell r="FV80">
            <v>0</v>
          </cell>
          <cell r="FW80">
            <v>0</v>
          </cell>
          <cell r="FX80">
            <v>0</v>
          </cell>
          <cell r="FY80">
            <v>0</v>
          </cell>
          <cell r="FZ80">
            <v>0</v>
          </cell>
          <cell r="GA80" t="str">
            <v>PK Emerald Park, LP</v>
          </cell>
          <cell r="GB80" t="str">
            <v>PK Emerald Park GP, LLC</v>
          </cell>
          <cell r="GC80" t="str">
            <v>PK Texas GP, LLC</v>
          </cell>
          <cell r="GD80" t="str">
            <v>PK Companies, LLC</v>
          </cell>
          <cell r="GE80" t="str">
            <v>PK Family, LLC</v>
          </cell>
          <cell r="GF80" t="str">
            <v>Limited Partnership</v>
          </cell>
          <cell r="GG80">
            <v>0</v>
          </cell>
          <cell r="GH80">
            <v>0</v>
          </cell>
          <cell r="GI80" t="str">
            <v>Limited Liability Company</v>
          </cell>
          <cell r="GJ80" t="str">
            <v>Limited Liability Company</v>
          </cell>
          <cell r="GK80">
            <v>0</v>
          </cell>
          <cell r="GL80">
            <v>0</v>
          </cell>
          <cell r="GM80">
            <v>0</v>
          </cell>
          <cell r="GN80">
            <v>6.9</v>
          </cell>
          <cell r="GO80" t="str">
            <v>3q</v>
          </cell>
          <cell r="GP80">
            <v>0</v>
          </cell>
          <cell r="GQ80">
            <v>3</v>
          </cell>
          <cell r="GR80">
            <v>0</v>
          </cell>
          <cell r="GS80">
            <v>0</v>
          </cell>
          <cell r="GT80" t="str">
            <v>Rural</v>
          </cell>
          <cell r="GU80">
            <v>0</v>
          </cell>
          <cell r="GV80">
            <v>6</v>
          </cell>
          <cell r="GW80">
            <v>9</v>
          </cell>
          <cell r="GX80">
            <v>2</v>
          </cell>
          <cell r="GY80">
            <v>0</v>
          </cell>
          <cell r="GZ80">
            <v>15</v>
          </cell>
          <cell r="HA80">
            <v>11</v>
          </cell>
          <cell r="HB80">
            <v>11</v>
          </cell>
          <cell r="HC80">
            <v>7</v>
          </cell>
          <cell r="HD80">
            <v>4</v>
          </cell>
          <cell r="HE80">
            <v>3</v>
          </cell>
          <cell r="HF80">
            <v>0</v>
          </cell>
          <cell r="HG80">
            <v>1</v>
          </cell>
          <cell r="HH80">
            <v>10</v>
          </cell>
          <cell r="HI80">
            <v>26</v>
          </cell>
          <cell r="HJ80">
            <v>12</v>
          </cell>
          <cell r="HK80">
            <v>6</v>
          </cell>
          <cell r="HL80">
            <v>3</v>
          </cell>
          <cell r="HM80">
            <v>4</v>
          </cell>
          <cell r="HN80">
            <v>0</v>
          </cell>
          <cell r="HO80">
            <v>1</v>
          </cell>
          <cell r="HP80">
            <v>1</v>
          </cell>
          <cell r="HQ80">
            <v>0</v>
          </cell>
          <cell r="HR80">
            <v>17</v>
          </cell>
          <cell r="HS80">
            <v>0</v>
          </cell>
          <cell r="HT80" t="str">
            <v>no</v>
          </cell>
          <cell r="HU80" t="str">
            <v>no</v>
          </cell>
          <cell r="HV80" t="str">
            <v>no</v>
          </cell>
          <cell r="HW80" t="str">
            <v>yes</v>
          </cell>
          <cell r="HX80" t="str">
            <v>yes</v>
          </cell>
          <cell r="HY80" t="str">
            <v>yes</v>
          </cell>
          <cell r="HZ80">
            <v>0</v>
          </cell>
          <cell r="IA80">
            <v>0</v>
          </cell>
          <cell r="IB80">
            <v>0</v>
          </cell>
          <cell r="IC80">
            <v>0</v>
          </cell>
          <cell r="ID80">
            <v>0</v>
          </cell>
          <cell r="IE80">
            <v>0</v>
          </cell>
          <cell r="IF80" t="str">
            <v>General</v>
          </cell>
          <cell r="IG80">
            <v>0</v>
          </cell>
          <cell r="IH80">
            <v>51</v>
          </cell>
          <cell r="II80">
            <v>76</v>
          </cell>
          <cell r="IJ80">
            <v>55352</v>
          </cell>
          <cell r="IK80">
            <v>132</v>
          </cell>
          <cell r="IL80">
            <v>76</v>
          </cell>
          <cell r="IM80" t="str">
            <v>no</v>
          </cell>
          <cell r="IN80" t="str">
            <v>no</v>
          </cell>
          <cell r="IO80" t="str">
            <v>no</v>
          </cell>
          <cell r="IP80">
            <v>0</v>
          </cell>
          <cell r="IQ80">
            <v>0</v>
          </cell>
          <cell r="IR80">
            <v>0</v>
          </cell>
          <cell r="IS80" t="str">
            <v>no</v>
          </cell>
        </row>
        <row r="81">
          <cell r="A81">
            <v>24183</v>
          </cell>
          <cell r="B81" t="str">
            <v>2024-03-01 13:11:34</v>
          </cell>
          <cell r="C81" t="str">
            <v>Q:/http-files/mf/2024-HTC/mf24183/24183_Navasota_Manor.xlsx</v>
          </cell>
          <cell r="D81" t="str">
            <v>no</v>
          </cell>
          <cell r="E81" t="str">
            <v>yes</v>
          </cell>
          <cell r="F81" t="str">
            <v>yes</v>
          </cell>
          <cell r="G81" t="str">
            <v>no</v>
          </cell>
          <cell r="H81" t="str">
            <v>cpotterpin@pkhousing.com</v>
          </cell>
          <cell r="I81" t="str">
            <v>Christopher Potterpin</v>
          </cell>
          <cell r="J81">
            <v>0</v>
          </cell>
          <cell r="K81" t="str">
            <v>517 325 0398</v>
          </cell>
          <cell r="L81" t="str">
            <v>no</v>
          </cell>
          <cell r="M81" t="str">
            <v>yes</v>
          </cell>
          <cell r="N81" t="str">
            <v>yes</v>
          </cell>
          <cell r="O81">
            <v>0</v>
          </cell>
          <cell r="P81">
            <v>36</v>
          </cell>
          <cell r="Q81">
            <v>4</v>
          </cell>
          <cell r="R81">
            <v>0</v>
          </cell>
          <cell r="S81">
            <v>0</v>
          </cell>
          <cell r="T81">
            <v>0</v>
          </cell>
          <cell r="U81">
            <v>0</v>
          </cell>
          <cell r="V81" t="str">
            <v>Edwin Kortman</v>
          </cell>
          <cell r="W81">
            <v>0</v>
          </cell>
          <cell r="X81" t="str">
            <v>Ekortman@pkhousing.com</v>
          </cell>
          <cell r="Y81">
            <v>0</v>
          </cell>
          <cell r="Z81" t="str">
            <v>PK Construction Company, LLC</v>
          </cell>
          <cell r="AA81">
            <v>0</v>
          </cell>
          <cell r="AB81">
            <v>0</v>
          </cell>
          <cell r="AC81">
            <v>0</v>
          </cell>
          <cell r="AD81">
            <v>0</v>
          </cell>
          <cell r="AE81">
            <v>0</v>
          </cell>
          <cell r="AF81">
            <v>0</v>
          </cell>
          <cell r="AG81">
            <v>0</v>
          </cell>
          <cell r="AH81" t="str">
            <v>Edwin Kortman</v>
          </cell>
          <cell r="AI81" t="str">
            <v>Ekortman@pkhousing.com</v>
          </cell>
          <cell r="AJ81" t="str">
            <v>PK Construction Company, LLC</v>
          </cell>
          <cell r="AK81">
            <v>0</v>
          </cell>
          <cell r="AL81">
            <v>0</v>
          </cell>
          <cell r="AM81">
            <v>0</v>
          </cell>
          <cell r="AN81">
            <v>0</v>
          </cell>
          <cell r="AO81">
            <v>0</v>
          </cell>
          <cell r="AP81">
            <v>0</v>
          </cell>
          <cell r="AQ81" t="str">
            <v>no</v>
          </cell>
          <cell r="AR81" t="str">
            <v>yes</v>
          </cell>
          <cell r="AS81" t="str">
            <v>yes</v>
          </cell>
          <cell r="AT81">
            <v>590000</v>
          </cell>
          <cell r="AU81">
            <v>0</v>
          </cell>
          <cell r="AV81">
            <v>0</v>
          </cell>
          <cell r="AW81" t="str">
            <v>Choose a Dropdown</v>
          </cell>
          <cell r="AX81" t="str">
            <v>HOME-ARP Nonprofit Operating Cost and/or Capacity Building Assistance</v>
          </cell>
          <cell r="AY81">
            <v>0</v>
          </cell>
          <cell r="AZ81">
            <v>0</v>
          </cell>
          <cell r="BA81">
            <v>0</v>
          </cell>
          <cell r="BB81" t="str">
            <v>Edwin Kortman</v>
          </cell>
          <cell r="BC81" t="str">
            <v>Ekortman@pkhousing.com</v>
          </cell>
          <cell r="BD81" t="str">
            <v>PK Construction Company, LLC</v>
          </cell>
          <cell r="BE81">
            <v>0</v>
          </cell>
          <cell r="BF81">
            <v>0</v>
          </cell>
          <cell r="BG81">
            <v>0</v>
          </cell>
          <cell r="BH81">
            <v>0</v>
          </cell>
          <cell r="BI81" t="str">
            <v>n/a for USDA</v>
          </cell>
          <cell r="BJ81" t="str">
            <v>2023-1</v>
          </cell>
          <cell r="BK81" t="str">
            <v>Choose a Dropdown</v>
          </cell>
          <cell r="BL81" t="str">
            <v>General</v>
          </cell>
          <cell r="BM81">
            <v>0</v>
          </cell>
          <cell r="BN81">
            <v>0</v>
          </cell>
          <cell r="BO81">
            <v>0</v>
          </cell>
          <cell r="BP81">
            <v>0</v>
          </cell>
          <cell r="BQ81">
            <v>0</v>
          </cell>
          <cell r="BR81">
            <v>0</v>
          </cell>
          <cell r="BS81" t="str">
            <v>Lindsey Klug</v>
          </cell>
          <cell r="BT81" t="str">
            <v>Lklug@pkhousing.com</v>
          </cell>
          <cell r="BU81" t="str">
            <v>PK Housing and Management, LLC</v>
          </cell>
          <cell r="BV81" t="str">
            <v>(517) 325-0270</v>
          </cell>
          <cell r="BW81" t="str">
            <v>If applicable</v>
          </cell>
          <cell r="BX81" t="str">
            <v>No</v>
          </cell>
          <cell r="BY81" t="str">
            <v>no</v>
          </cell>
          <cell r="BZ81">
            <v>0</v>
          </cell>
          <cell r="CA81">
            <v>0</v>
          </cell>
          <cell r="CB81">
            <v>0</v>
          </cell>
          <cell r="CC81">
            <v>0</v>
          </cell>
          <cell r="CD81">
            <v>0</v>
          </cell>
          <cell r="CE81">
            <v>0</v>
          </cell>
          <cell r="CF81">
            <v>0</v>
          </cell>
          <cell r="CG81">
            <v>40</v>
          </cell>
          <cell r="CH81">
            <v>0</v>
          </cell>
          <cell r="CI81">
            <v>4</v>
          </cell>
          <cell r="CJ81">
            <v>0</v>
          </cell>
          <cell r="CK81">
            <v>9</v>
          </cell>
          <cell r="CL81">
            <v>27</v>
          </cell>
          <cell r="CM81">
            <v>0</v>
          </cell>
          <cell r="CN81">
            <v>0</v>
          </cell>
          <cell r="CO81">
            <v>0</v>
          </cell>
          <cell r="CP81">
            <v>0</v>
          </cell>
          <cell r="CQ81">
            <v>0</v>
          </cell>
          <cell r="CR81">
            <v>0</v>
          </cell>
          <cell r="CS81">
            <v>0</v>
          </cell>
          <cell r="CT81">
            <v>0</v>
          </cell>
          <cell r="CU81" t="str">
            <v>Tidwell Group</v>
          </cell>
          <cell r="CV81" t="str">
            <v>1784 Hamilton Road</v>
          </cell>
          <cell r="CW81" t="str">
            <v>Okemos</v>
          </cell>
          <cell r="CX81" t="str">
            <v>Mason Benbow</v>
          </cell>
          <cell r="CY81" t="str">
            <v>mbenbow@pkhousing.com</v>
          </cell>
          <cell r="CZ81">
            <v>0</v>
          </cell>
          <cell r="DA81" t="str">
            <v>517 208 2039</v>
          </cell>
          <cell r="DB81" t="str">
            <v>MI</v>
          </cell>
          <cell r="DC81">
            <v>48864</v>
          </cell>
          <cell r="DD81" t="str">
            <v>PK Navasota Manor, LP</v>
          </cell>
          <cell r="DE81" t="str">
            <v>Samuel T. Gill</v>
          </cell>
          <cell r="DF81" t="str">
            <v>contact@gillgroup.com</v>
          </cell>
          <cell r="DG81" t="str">
            <v>Gill Group</v>
          </cell>
          <cell r="DH81" t="str">
            <v>Zac Wallace</v>
          </cell>
          <cell r="DI81" t="str">
            <v>zacw@wallacearchitects.com</v>
          </cell>
          <cell r="DJ81" t="str">
            <v>Wallace Architects LLC</v>
          </cell>
          <cell r="DK81">
            <v>0</v>
          </cell>
          <cell r="DL81">
            <v>0</v>
          </cell>
          <cell r="DM81">
            <v>0</v>
          </cell>
          <cell r="DN81" t="str">
            <v>no</v>
          </cell>
          <cell r="DO81">
            <v>0</v>
          </cell>
          <cell r="DQ81">
            <v>0</v>
          </cell>
          <cell r="DR81">
            <v>0</v>
          </cell>
          <cell r="DS81">
            <v>48185180201</v>
          </cell>
          <cell r="DT81" t="str">
            <v>no</v>
          </cell>
          <cell r="DU81">
            <v>11</v>
          </cell>
          <cell r="DV81" t="str">
            <v>yes</v>
          </cell>
          <cell r="DW81" t="str">
            <v>Grimes Health Resourse Center</v>
          </cell>
          <cell r="DX81" t="str">
            <v>United Way of Brazos Valley</v>
          </cell>
          <cell r="DY81" t="str">
            <v>Christian Community Services, Inc.</v>
          </cell>
          <cell r="DZ81">
            <v>0</v>
          </cell>
          <cell r="EA81">
            <v>0</v>
          </cell>
          <cell r="EB81">
            <v>0</v>
          </cell>
          <cell r="EC81" t="str">
            <v>Acquisition/Rehab</v>
          </cell>
          <cell r="ED81">
            <v>0</v>
          </cell>
          <cell r="EE81" t="str">
            <v>12202 Meadowhollow Drive</v>
          </cell>
          <cell r="EF81" t="str">
            <v>Stafford</v>
          </cell>
          <cell r="EG81" t="str">
            <v>Tim Smith</v>
          </cell>
          <cell r="EH81" t="str">
            <v>tsmith@hokeservices.com</v>
          </cell>
          <cell r="EI81" t="str">
            <v>tsmith@hokeservices.com</v>
          </cell>
          <cell r="EJ81" t="str">
            <v>Tim Smith</v>
          </cell>
          <cell r="EK81" t="str">
            <v>Hoke Development Services, LLC</v>
          </cell>
          <cell r="EL81" t="str">
            <v>832 443 0333</v>
          </cell>
          <cell r="EM81">
            <v>0</v>
          </cell>
          <cell r="EN81" t="str">
            <v>TX</v>
          </cell>
          <cell r="EO81">
            <v>77477</v>
          </cell>
          <cell r="EP81">
            <v>160.46858128374319</v>
          </cell>
          <cell r="EQ81">
            <v>126.00179964007199</v>
          </cell>
          <cell r="ER81">
            <v>66.73665266946611</v>
          </cell>
          <cell r="ES81" t="str">
            <v>1015 Church St</v>
          </cell>
          <cell r="ET81" t="str">
            <v>Navasota</v>
          </cell>
          <cell r="EU81" t="str">
            <v>Grimes</v>
          </cell>
          <cell r="EV81" t="str">
            <v>Navasota Manor</v>
          </cell>
          <cell r="EW81">
            <v>77868</v>
          </cell>
          <cell r="EX81" t="str">
            <v>Mason Benbow</v>
          </cell>
          <cell r="EY81" t="str">
            <v>Mbenbow@pkhousing.com</v>
          </cell>
          <cell r="EZ81" t="str">
            <v>PK Development Group, LLC</v>
          </cell>
          <cell r="FA81" t="str">
            <v>yes</v>
          </cell>
          <cell r="FB81" t="str">
            <v>no</v>
          </cell>
          <cell r="FC81">
            <v>53</v>
          </cell>
          <cell r="FD81">
            <v>0</v>
          </cell>
          <cell r="FE81">
            <v>0</v>
          </cell>
          <cell r="FF81">
            <v>0</v>
          </cell>
          <cell r="FG81">
            <v>0</v>
          </cell>
          <cell r="FH81" t="str">
            <v>Yes</v>
          </cell>
          <cell r="FI81" t="str">
            <v>no</v>
          </cell>
          <cell r="FJ81">
            <v>47</v>
          </cell>
          <cell r="FK81">
            <v>1.3</v>
          </cell>
          <cell r="FL81">
            <v>45064</v>
          </cell>
          <cell r="FM81">
            <v>30.381589999999999</v>
          </cell>
          <cell r="FN81" t="str">
            <v>yes</v>
          </cell>
          <cell r="FO81">
            <v>-96.080910000000003</v>
          </cell>
          <cell r="FP81" t="str">
            <v>yes</v>
          </cell>
          <cell r="FQ81" t="str">
            <v>no</v>
          </cell>
          <cell r="FR81" t="str">
            <v>Yes</v>
          </cell>
          <cell r="FS81" t="str">
            <v>no</v>
          </cell>
          <cell r="FT81" t="str">
            <v>yes</v>
          </cell>
          <cell r="FU81">
            <v>0</v>
          </cell>
          <cell r="FV81">
            <v>0</v>
          </cell>
          <cell r="FW81">
            <v>0</v>
          </cell>
          <cell r="FX81">
            <v>0</v>
          </cell>
          <cell r="FY81">
            <v>0</v>
          </cell>
          <cell r="FZ81">
            <v>0</v>
          </cell>
          <cell r="GA81" t="str">
            <v>PK Navasota Manor, LP</v>
          </cell>
          <cell r="GB81" t="str">
            <v>PK Navasota GP, LLC</v>
          </cell>
          <cell r="GC81" t="str">
            <v>PK Texas GP, LLC</v>
          </cell>
          <cell r="GD81" t="str">
            <v>PK Companies, LLC</v>
          </cell>
          <cell r="GE81" t="str">
            <v>PK Family, LLC</v>
          </cell>
          <cell r="GF81" t="str">
            <v>Limited Partnership</v>
          </cell>
          <cell r="GG81" t="str">
            <v>Limited Liability Company</v>
          </cell>
          <cell r="GH81" t="str">
            <v>Limited Liability Company</v>
          </cell>
          <cell r="GI81" t="str">
            <v>Limited Liability Company</v>
          </cell>
          <cell r="GJ81" t="str">
            <v>Limited Liability Company</v>
          </cell>
          <cell r="GK81">
            <v>0</v>
          </cell>
          <cell r="GL81">
            <v>0</v>
          </cell>
          <cell r="GM81">
            <v>0</v>
          </cell>
          <cell r="GN81">
            <v>22.2</v>
          </cell>
          <cell r="GO81" t="str">
            <v>3q</v>
          </cell>
          <cell r="GP81">
            <v>0</v>
          </cell>
          <cell r="GQ81">
            <v>8</v>
          </cell>
          <cell r="GR81">
            <v>0</v>
          </cell>
          <cell r="GS81">
            <v>0</v>
          </cell>
          <cell r="GT81" t="str">
            <v>Rural</v>
          </cell>
          <cell r="GU81">
            <v>0</v>
          </cell>
          <cell r="GV81">
            <v>6</v>
          </cell>
          <cell r="GW81">
            <v>9</v>
          </cell>
          <cell r="GX81">
            <v>2</v>
          </cell>
          <cell r="GY81">
            <v>0</v>
          </cell>
          <cell r="GZ81">
            <v>15</v>
          </cell>
          <cell r="HA81">
            <v>11</v>
          </cell>
          <cell r="HB81">
            <v>11</v>
          </cell>
          <cell r="HC81">
            <v>0</v>
          </cell>
          <cell r="HD81">
            <v>4</v>
          </cell>
          <cell r="HE81">
            <v>3</v>
          </cell>
          <cell r="HF81">
            <v>0</v>
          </cell>
          <cell r="HG81">
            <v>1</v>
          </cell>
          <cell r="HH81">
            <v>10</v>
          </cell>
          <cell r="HI81">
            <v>26</v>
          </cell>
          <cell r="HJ81">
            <v>12</v>
          </cell>
          <cell r="HK81">
            <v>6</v>
          </cell>
          <cell r="HL81">
            <v>3</v>
          </cell>
          <cell r="HM81">
            <v>4</v>
          </cell>
          <cell r="HN81">
            <v>0</v>
          </cell>
          <cell r="HO81">
            <v>1</v>
          </cell>
          <cell r="HP81">
            <v>1</v>
          </cell>
          <cell r="HQ81">
            <v>0</v>
          </cell>
          <cell r="HR81">
            <v>17</v>
          </cell>
          <cell r="HS81">
            <v>0</v>
          </cell>
          <cell r="HT81" t="str">
            <v>no</v>
          </cell>
          <cell r="HU81" t="str">
            <v>no</v>
          </cell>
          <cell r="HV81" t="str">
            <v>no</v>
          </cell>
          <cell r="HW81" t="str">
            <v>yes</v>
          </cell>
          <cell r="HX81" t="str">
            <v>yes</v>
          </cell>
          <cell r="HY81" t="str">
            <v>yes</v>
          </cell>
          <cell r="HZ81">
            <v>0</v>
          </cell>
          <cell r="IA81">
            <v>0</v>
          </cell>
          <cell r="IB81">
            <v>0</v>
          </cell>
          <cell r="IC81">
            <v>0</v>
          </cell>
          <cell r="ID81">
            <v>0</v>
          </cell>
          <cell r="IE81">
            <v>0</v>
          </cell>
          <cell r="IF81" t="str">
            <v>Elderly</v>
          </cell>
          <cell r="IG81">
            <v>0</v>
          </cell>
          <cell r="IH81">
            <v>44</v>
          </cell>
          <cell r="II81">
            <v>40</v>
          </cell>
          <cell r="IJ81">
            <v>26672</v>
          </cell>
          <cell r="IK81">
            <v>125</v>
          </cell>
          <cell r="IL81">
            <v>40</v>
          </cell>
          <cell r="IM81" t="str">
            <v>no</v>
          </cell>
          <cell r="IN81" t="str">
            <v>no</v>
          </cell>
          <cell r="IO81" t="str">
            <v>no</v>
          </cell>
          <cell r="IP81">
            <v>0</v>
          </cell>
          <cell r="IQ81">
            <v>0</v>
          </cell>
          <cell r="IR81">
            <v>0</v>
          </cell>
          <cell r="IS81" t="str">
            <v>no</v>
          </cell>
        </row>
        <row r="82">
          <cell r="A82">
            <v>24184</v>
          </cell>
          <cell r="B82" t="str">
            <v>2024-03-01 13:22:19</v>
          </cell>
          <cell r="C82" t="str">
            <v>Q:/http-files/mf/2024-HTC/mf24184/24184_West_Family_Apartments.xlsx</v>
          </cell>
          <cell r="D82" t="str">
            <v>no</v>
          </cell>
          <cell r="E82" t="str">
            <v>yes</v>
          </cell>
          <cell r="F82" t="str">
            <v>yes</v>
          </cell>
          <cell r="G82" t="str">
            <v>no</v>
          </cell>
          <cell r="H82" t="str">
            <v>cpotterpin@pkhousing.com</v>
          </cell>
          <cell r="I82" t="str">
            <v>Christopher Potterpin</v>
          </cell>
          <cell r="J82">
            <v>0</v>
          </cell>
          <cell r="K82" t="str">
            <v>517 325 0398</v>
          </cell>
          <cell r="L82" t="str">
            <v>no</v>
          </cell>
          <cell r="M82" t="str">
            <v>yes</v>
          </cell>
          <cell r="N82" t="str">
            <v>yes</v>
          </cell>
          <cell r="O82">
            <v>0</v>
          </cell>
          <cell r="P82">
            <v>14</v>
          </cell>
          <cell r="Q82">
            <v>18</v>
          </cell>
          <cell r="R82">
            <v>0</v>
          </cell>
          <cell r="S82">
            <v>0</v>
          </cell>
          <cell r="T82">
            <v>0</v>
          </cell>
          <cell r="U82">
            <v>0</v>
          </cell>
          <cell r="V82" t="str">
            <v>Edwin Kortman</v>
          </cell>
          <cell r="W82">
            <v>0</v>
          </cell>
          <cell r="X82" t="str">
            <v>Ekortman@pkhousing.com</v>
          </cell>
          <cell r="Y82">
            <v>0</v>
          </cell>
          <cell r="Z82" t="str">
            <v>PK Construction Company, LLC</v>
          </cell>
          <cell r="AA82">
            <v>0</v>
          </cell>
          <cell r="AB82">
            <v>0</v>
          </cell>
          <cell r="AC82">
            <v>0</v>
          </cell>
          <cell r="AD82">
            <v>0</v>
          </cell>
          <cell r="AE82">
            <v>0</v>
          </cell>
          <cell r="AF82">
            <v>0</v>
          </cell>
          <cell r="AG82">
            <v>0</v>
          </cell>
          <cell r="AH82" t="str">
            <v>Edwin Kortman</v>
          </cell>
          <cell r="AI82" t="str">
            <v>Ekortman@pkhousing.com</v>
          </cell>
          <cell r="AJ82" t="str">
            <v>PK Construction Company, LLC</v>
          </cell>
          <cell r="AK82">
            <v>0</v>
          </cell>
          <cell r="AL82">
            <v>0</v>
          </cell>
          <cell r="AM82">
            <v>0</v>
          </cell>
          <cell r="AN82">
            <v>0</v>
          </cell>
          <cell r="AO82">
            <v>0</v>
          </cell>
          <cell r="AP82">
            <v>0</v>
          </cell>
          <cell r="AQ82" t="str">
            <v>no</v>
          </cell>
          <cell r="AR82" t="str">
            <v>yes</v>
          </cell>
          <cell r="AS82" t="str">
            <v>no</v>
          </cell>
          <cell r="AT82">
            <v>503000</v>
          </cell>
          <cell r="AU82">
            <v>0</v>
          </cell>
          <cell r="AV82">
            <v>0</v>
          </cell>
          <cell r="AW82" t="str">
            <v>Choose a Dropdown</v>
          </cell>
          <cell r="AX82" t="str">
            <v>HOME-ARP Nonprofit Operating Cost and/or Capacity Building Assistance</v>
          </cell>
          <cell r="AY82">
            <v>0</v>
          </cell>
          <cell r="AZ82">
            <v>0</v>
          </cell>
          <cell r="BA82">
            <v>0</v>
          </cell>
          <cell r="BB82" t="str">
            <v>Edwin Kortman</v>
          </cell>
          <cell r="BC82" t="str">
            <v>Ekortman@pkhousing.com</v>
          </cell>
          <cell r="BD82" t="str">
            <v>PK Construction Company, LLC</v>
          </cell>
          <cell r="BE82" t="str">
            <v>West ISD</v>
          </cell>
          <cell r="BF82">
            <v>0</v>
          </cell>
          <cell r="BG82">
            <v>0</v>
          </cell>
          <cell r="BH82">
            <v>0</v>
          </cell>
          <cell r="BI82" t="str">
            <v>N/A for USDA</v>
          </cell>
          <cell r="BJ82" t="str">
            <v>2023-1</v>
          </cell>
          <cell r="BK82" t="str">
            <v>Choose a Dropdown</v>
          </cell>
          <cell r="BL82" t="str">
            <v>General</v>
          </cell>
          <cell r="BM82">
            <v>0</v>
          </cell>
          <cell r="BN82">
            <v>0</v>
          </cell>
          <cell r="BO82">
            <v>0</v>
          </cell>
          <cell r="BP82">
            <v>0</v>
          </cell>
          <cell r="BQ82">
            <v>0</v>
          </cell>
          <cell r="BR82">
            <v>0</v>
          </cell>
          <cell r="BS82" t="str">
            <v>Lindsey Klug</v>
          </cell>
          <cell r="BT82" t="str">
            <v>Lklug@pkhousing.com</v>
          </cell>
          <cell r="BU82" t="str">
            <v>PK Housing and Management, LLC</v>
          </cell>
          <cell r="BV82" t="str">
            <v>(517) 325-0270</v>
          </cell>
          <cell r="BX82" t="str">
            <v>No</v>
          </cell>
          <cell r="BY82" t="str">
            <v>no</v>
          </cell>
          <cell r="BZ82">
            <v>0</v>
          </cell>
          <cell r="CA82">
            <v>0</v>
          </cell>
          <cell r="CB82">
            <v>0</v>
          </cell>
          <cell r="CC82">
            <v>0</v>
          </cell>
          <cell r="CD82">
            <v>0</v>
          </cell>
          <cell r="CE82">
            <v>0</v>
          </cell>
          <cell r="CF82">
            <v>0</v>
          </cell>
          <cell r="CG82">
            <v>32</v>
          </cell>
          <cell r="CH82">
            <v>0</v>
          </cell>
          <cell r="CI82">
            <v>3</v>
          </cell>
          <cell r="CJ82">
            <v>0</v>
          </cell>
          <cell r="CK82">
            <v>7</v>
          </cell>
          <cell r="CL82">
            <v>22</v>
          </cell>
          <cell r="CM82">
            <v>0</v>
          </cell>
          <cell r="CN82">
            <v>0</v>
          </cell>
          <cell r="CO82">
            <v>0</v>
          </cell>
          <cell r="CP82">
            <v>0</v>
          </cell>
          <cell r="CQ82">
            <v>0</v>
          </cell>
          <cell r="CR82">
            <v>17</v>
          </cell>
          <cell r="CS82">
            <v>0</v>
          </cell>
          <cell r="CT82">
            <v>0</v>
          </cell>
          <cell r="CU82" t="str">
            <v>Tidwell Group</v>
          </cell>
          <cell r="CV82" t="str">
            <v>1784 Hamilton Road</v>
          </cell>
          <cell r="CW82" t="str">
            <v>Okemos</v>
          </cell>
          <cell r="CX82" t="str">
            <v>Mason Benbow</v>
          </cell>
          <cell r="CY82" t="str">
            <v>mbenbow@pkhousing.com</v>
          </cell>
          <cell r="CZ82">
            <v>0</v>
          </cell>
          <cell r="DA82" t="str">
            <v>517 208 2039</v>
          </cell>
          <cell r="DB82" t="str">
            <v>MI</v>
          </cell>
          <cell r="DC82">
            <v>48864</v>
          </cell>
          <cell r="DD82" t="str">
            <v>PK West Apartments, LP</v>
          </cell>
          <cell r="DE82" t="str">
            <v>Samuel T. Gill</v>
          </cell>
          <cell r="DF82" t="str">
            <v>contact@gillgroup.com</v>
          </cell>
          <cell r="DG82" t="str">
            <v>Gill Group</v>
          </cell>
          <cell r="DH82" t="str">
            <v>Zac Wallace</v>
          </cell>
          <cell r="DI82" t="str">
            <v>zacw@wallacearchitects.com</v>
          </cell>
          <cell r="DJ82" t="str">
            <v>Wallace Architects LLC</v>
          </cell>
          <cell r="DK82">
            <v>0</v>
          </cell>
          <cell r="DL82">
            <v>0</v>
          </cell>
          <cell r="DM82">
            <v>0</v>
          </cell>
          <cell r="DN82" t="str">
            <v>no</v>
          </cell>
          <cell r="DO82">
            <v>0</v>
          </cell>
          <cell r="DQ82">
            <v>0</v>
          </cell>
          <cell r="DR82">
            <v>0</v>
          </cell>
          <cell r="DS82">
            <v>48309004201</v>
          </cell>
          <cell r="DT82" t="str">
            <v>no</v>
          </cell>
          <cell r="DU82">
            <v>11</v>
          </cell>
          <cell r="DV82" t="str">
            <v>yes</v>
          </cell>
          <cell r="DW82" t="str">
            <v>Meals On Wheels</v>
          </cell>
          <cell r="DX82" t="str">
            <v>St. Mary's Church of the Assumption</v>
          </cell>
          <cell r="DY82" t="str">
            <v>United Way ‐ Waco &amp; McLennan</v>
          </cell>
          <cell r="DZ82">
            <v>0</v>
          </cell>
          <cell r="EA82">
            <v>0</v>
          </cell>
          <cell r="EB82">
            <v>0</v>
          </cell>
          <cell r="EC82" t="str">
            <v>Acquisition/Rehab</v>
          </cell>
          <cell r="ED82">
            <v>0</v>
          </cell>
          <cell r="EE82" t="str">
            <v>12202 Meadowhollow Drive</v>
          </cell>
          <cell r="EF82" t="str">
            <v>Stafford</v>
          </cell>
          <cell r="EG82" t="str">
            <v>Tim Smith</v>
          </cell>
          <cell r="EH82" t="str">
            <v>tsmith@hokeservices.com</v>
          </cell>
          <cell r="EI82" t="str">
            <v>tsmith@hokeservices.com</v>
          </cell>
          <cell r="EJ82" t="str">
            <v>Tim Smith</v>
          </cell>
          <cell r="EK82" t="str">
            <v>Hoke Development Services, LLC</v>
          </cell>
          <cell r="EL82" t="str">
            <v>832 443 0333</v>
          </cell>
          <cell r="EM82">
            <v>0</v>
          </cell>
          <cell r="EN82" t="str">
            <v>TX</v>
          </cell>
          <cell r="EO82">
            <v>77477</v>
          </cell>
          <cell r="EP82">
            <v>155.21383355840649</v>
          </cell>
          <cell r="EQ82">
            <v>120.6212018906144</v>
          </cell>
          <cell r="ER82">
            <v>72.501688048615804</v>
          </cell>
          <cell r="ES82" t="str">
            <v>625 E Toko Road</v>
          </cell>
          <cell r="ET82" t="str">
            <v>West</v>
          </cell>
          <cell r="EU82" t="str">
            <v>McLennan</v>
          </cell>
          <cell r="EV82" t="str">
            <v>West Family Apartments</v>
          </cell>
          <cell r="EW82">
            <v>76691</v>
          </cell>
          <cell r="EX82" t="str">
            <v>Mason Benbow</v>
          </cell>
          <cell r="EY82" t="str">
            <v>Mbenbow@pkhousing.com</v>
          </cell>
          <cell r="EZ82" t="str">
            <v>PK Development Group, LLC</v>
          </cell>
          <cell r="FA82" t="str">
            <v>no</v>
          </cell>
          <cell r="FB82" t="str">
            <v>no</v>
          </cell>
          <cell r="FC82">
            <v>53</v>
          </cell>
          <cell r="FD82">
            <v>0</v>
          </cell>
          <cell r="FE82">
            <v>0</v>
          </cell>
          <cell r="FF82">
            <v>0</v>
          </cell>
          <cell r="FG82">
            <v>0</v>
          </cell>
          <cell r="FH82" t="str">
            <v>Yes</v>
          </cell>
          <cell r="FI82" t="str">
            <v>no</v>
          </cell>
          <cell r="FJ82">
            <v>50</v>
          </cell>
          <cell r="FK82">
            <v>1.3</v>
          </cell>
          <cell r="FL82">
            <v>51655</v>
          </cell>
          <cell r="FM82">
            <v>31.788270000000001</v>
          </cell>
          <cell r="FN82" t="str">
            <v>yes</v>
          </cell>
          <cell r="FO82">
            <v>-97.100570000000005</v>
          </cell>
          <cell r="FP82" t="str">
            <v>yes</v>
          </cell>
          <cell r="FQ82" t="str">
            <v>no</v>
          </cell>
          <cell r="FR82" t="str">
            <v>Yes</v>
          </cell>
          <cell r="FS82" t="str">
            <v>no</v>
          </cell>
          <cell r="FT82" t="str">
            <v>no</v>
          </cell>
          <cell r="FU82">
            <v>0</v>
          </cell>
          <cell r="FV82">
            <v>0</v>
          </cell>
          <cell r="FW82">
            <v>0</v>
          </cell>
          <cell r="FX82">
            <v>0</v>
          </cell>
          <cell r="FY82">
            <v>0</v>
          </cell>
          <cell r="FZ82">
            <v>0</v>
          </cell>
          <cell r="GA82" t="str">
            <v>PK West Apartments, LP</v>
          </cell>
          <cell r="GB82" t="str">
            <v>PK West Family GP, LLC</v>
          </cell>
          <cell r="GC82" t="str">
            <v>PK Texas GP, LLC</v>
          </cell>
          <cell r="GD82" t="str">
            <v>PK Companies, LLC</v>
          </cell>
          <cell r="GE82" t="str">
            <v>PK Family, LLC</v>
          </cell>
          <cell r="GF82" t="str">
            <v>Limited Partnership</v>
          </cell>
          <cell r="GG82" t="str">
            <v>Limited Liability Company</v>
          </cell>
          <cell r="GH82" t="str">
            <v>Limited Liability Company</v>
          </cell>
          <cell r="GI82" t="str">
            <v>Limited Liability Company</v>
          </cell>
          <cell r="GJ82" t="str">
            <v>Limited Liability Company</v>
          </cell>
          <cell r="GK82">
            <v>0</v>
          </cell>
          <cell r="GL82">
            <v>0</v>
          </cell>
          <cell r="GM82">
            <v>0</v>
          </cell>
          <cell r="GN82">
            <v>13.3</v>
          </cell>
          <cell r="GO82" t="str">
            <v>3q</v>
          </cell>
          <cell r="GP82">
            <v>0</v>
          </cell>
          <cell r="GQ82">
            <v>8</v>
          </cell>
          <cell r="GR82">
            <v>56</v>
          </cell>
          <cell r="GS82" t="str">
            <v>Not Included with Applicaton</v>
          </cell>
          <cell r="GT82" t="str">
            <v>Rural</v>
          </cell>
          <cell r="GU82">
            <v>0</v>
          </cell>
          <cell r="GV82">
            <v>6</v>
          </cell>
          <cell r="GW82">
            <v>9</v>
          </cell>
          <cell r="GX82">
            <v>2</v>
          </cell>
          <cell r="GY82">
            <v>0</v>
          </cell>
          <cell r="GZ82">
            <v>15</v>
          </cell>
          <cell r="HA82">
            <v>11</v>
          </cell>
          <cell r="HB82">
            <v>11</v>
          </cell>
          <cell r="HC82">
            <v>7</v>
          </cell>
          <cell r="HD82">
            <v>4</v>
          </cell>
          <cell r="HE82">
            <v>3</v>
          </cell>
          <cell r="HF82">
            <v>0</v>
          </cell>
          <cell r="HG82">
            <v>1</v>
          </cell>
          <cell r="HH82">
            <v>10</v>
          </cell>
          <cell r="HI82">
            <v>26</v>
          </cell>
          <cell r="HJ82">
            <v>12</v>
          </cell>
          <cell r="HK82">
            <v>6</v>
          </cell>
          <cell r="HL82">
            <v>3</v>
          </cell>
          <cell r="HM82">
            <v>4</v>
          </cell>
          <cell r="HN82">
            <v>0</v>
          </cell>
          <cell r="HO82">
            <v>1</v>
          </cell>
          <cell r="HP82">
            <v>1</v>
          </cell>
          <cell r="HQ82">
            <v>0</v>
          </cell>
          <cell r="HR82">
            <v>17</v>
          </cell>
          <cell r="HS82">
            <v>22</v>
          </cell>
          <cell r="HT82" t="str">
            <v>Not Included with Applicaton</v>
          </cell>
          <cell r="HU82" t="str">
            <v>no</v>
          </cell>
          <cell r="HV82" t="str">
            <v>no</v>
          </cell>
          <cell r="HW82" t="str">
            <v>yes</v>
          </cell>
          <cell r="HX82" t="str">
            <v>yes</v>
          </cell>
          <cell r="HY82" t="str">
            <v>yes</v>
          </cell>
          <cell r="HZ82">
            <v>0</v>
          </cell>
          <cell r="IA82">
            <v>0</v>
          </cell>
          <cell r="IB82">
            <v>0</v>
          </cell>
          <cell r="IC82">
            <v>0</v>
          </cell>
          <cell r="ID82">
            <v>0</v>
          </cell>
          <cell r="IE82">
            <v>0</v>
          </cell>
          <cell r="IF82" t="str">
            <v>General</v>
          </cell>
          <cell r="IG82">
            <v>0</v>
          </cell>
          <cell r="IH82">
            <v>51</v>
          </cell>
          <cell r="II82">
            <v>32</v>
          </cell>
          <cell r="IJ82">
            <v>23696</v>
          </cell>
          <cell r="IK82">
            <v>132</v>
          </cell>
          <cell r="IL82">
            <v>32</v>
          </cell>
          <cell r="IM82" t="str">
            <v>no</v>
          </cell>
          <cell r="IN82" t="str">
            <v>no</v>
          </cell>
          <cell r="IO82" t="str">
            <v>no</v>
          </cell>
          <cell r="IP82">
            <v>0</v>
          </cell>
          <cell r="IQ82">
            <v>0</v>
          </cell>
          <cell r="IR82">
            <v>0</v>
          </cell>
          <cell r="IS82" t="str">
            <v>no</v>
          </cell>
        </row>
        <row r="83">
          <cell r="A83">
            <v>24188</v>
          </cell>
          <cell r="B83" t="str">
            <v>2024-03-01 15:09:32</v>
          </cell>
          <cell r="C83" t="str">
            <v>Q:/http-files/mf/2024-HTC/mf24188/24188_Melody_Grove_II.xlsx</v>
          </cell>
          <cell r="D83" t="str">
            <v>no</v>
          </cell>
          <cell r="E83" t="str">
            <v>yes</v>
          </cell>
          <cell r="F83" t="str">
            <v>yes</v>
          </cell>
          <cell r="G83" t="str">
            <v>no</v>
          </cell>
          <cell r="H83" t="str">
            <v>art@callhsa.com</v>
          </cell>
          <cell r="I83" t="str">
            <v>Art Strange</v>
          </cell>
          <cell r="J83">
            <v>0</v>
          </cell>
          <cell r="K83" t="str">
            <v>318-402-0197</v>
          </cell>
          <cell r="L83" t="str">
            <v>yes</v>
          </cell>
          <cell r="M83" t="str">
            <v>yes</v>
          </cell>
          <cell r="N83" t="str">
            <v>yes</v>
          </cell>
          <cell r="O83">
            <v>0</v>
          </cell>
          <cell r="P83">
            <v>0</v>
          </cell>
          <cell r="Q83">
            <v>40</v>
          </cell>
          <cell r="R83">
            <v>28</v>
          </cell>
          <cell r="S83">
            <v>12</v>
          </cell>
          <cell r="T83">
            <v>0</v>
          </cell>
          <cell r="U83">
            <v>0</v>
          </cell>
          <cell r="V83" t="str">
            <v>Thomas Straight</v>
          </cell>
          <cell r="W83">
            <v>0</v>
          </cell>
          <cell r="X83" t="str">
            <v>tstraight@pavillion construction.com</v>
          </cell>
          <cell r="Y83">
            <v>0</v>
          </cell>
          <cell r="Z83" t="str">
            <v>Pavilion Construction TX, LLC</v>
          </cell>
          <cell r="AA83" t="str">
            <v>TBD</v>
          </cell>
          <cell r="AB83">
            <v>0</v>
          </cell>
          <cell r="AC83">
            <v>0</v>
          </cell>
          <cell r="AD83">
            <v>0</v>
          </cell>
          <cell r="AE83">
            <v>0</v>
          </cell>
          <cell r="AF83">
            <v>0</v>
          </cell>
          <cell r="AG83">
            <v>0</v>
          </cell>
          <cell r="AH83" t="str">
            <v>Thomas Straight</v>
          </cell>
          <cell r="AI83" t="str">
            <v>tstraight@pavillion construction.com</v>
          </cell>
          <cell r="AJ83" t="str">
            <v>Pavilion Construction TX, LLC</v>
          </cell>
          <cell r="AK83">
            <v>0</v>
          </cell>
          <cell r="AL83">
            <v>0</v>
          </cell>
          <cell r="AM83">
            <v>0</v>
          </cell>
          <cell r="AN83">
            <v>0</v>
          </cell>
          <cell r="AO83">
            <v>0</v>
          </cell>
          <cell r="AP83">
            <v>0</v>
          </cell>
          <cell r="AQ83" t="str">
            <v>yes</v>
          </cell>
          <cell r="AR83" t="str">
            <v>no</v>
          </cell>
          <cell r="AS83" t="str">
            <v>yes</v>
          </cell>
          <cell r="AT83">
            <v>2000000</v>
          </cell>
          <cell r="AU83">
            <v>0</v>
          </cell>
          <cell r="AV83">
            <v>0</v>
          </cell>
          <cell r="AW83" t="str">
            <v>Choose a Dropdown</v>
          </cell>
          <cell r="AX83" t="str">
            <v>HOME-ARP Nonprofit Operating Cost and/or Capacity Building Assistance</v>
          </cell>
          <cell r="AY83">
            <v>0</v>
          </cell>
          <cell r="AZ83">
            <v>0</v>
          </cell>
          <cell r="BA83">
            <v>0</v>
          </cell>
          <cell r="BB83" t="str">
            <v>Thomas Straight</v>
          </cell>
          <cell r="BC83" t="str">
            <v>tstraight@pavillion construction.com</v>
          </cell>
          <cell r="BD83" t="str">
            <v>Pavilion Construction TX, LLC</v>
          </cell>
          <cell r="BE83">
            <v>0</v>
          </cell>
          <cell r="BF83">
            <v>0</v>
          </cell>
          <cell r="BG83" t="str">
            <v>Jim Howell</v>
          </cell>
          <cell r="BH83" t="str">
            <v>jim@fgibsonconsulting.com</v>
          </cell>
          <cell r="BI83" t="str">
            <v>Gibco Environmental, LLC</v>
          </cell>
          <cell r="BJ83">
            <v>2024</v>
          </cell>
          <cell r="BK83" t="str">
            <v>Choose a Dropdown</v>
          </cell>
          <cell r="BL83">
            <v>0</v>
          </cell>
          <cell r="BM83">
            <v>0</v>
          </cell>
          <cell r="BN83">
            <v>0</v>
          </cell>
          <cell r="BO83">
            <v>0</v>
          </cell>
          <cell r="BP83">
            <v>0</v>
          </cell>
          <cell r="BQ83">
            <v>0</v>
          </cell>
          <cell r="BR83">
            <v>0</v>
          </cell>
          <cell r="BS83" t="str">
            <v>Rick Elwood</v>
          </cell>
          <cell r="BT83" t="str">
            <v>relwood@ndcassetmanagement.com</v>
          </cell>
          <cell r="BU83" t="str">
            <v>NDC Asset Management</v>
          </cell>
          <cell r="BV83">
            <v>9419074109</v>
          </cell>
          <cell r="BW83" t="str">
            <v>If applicable</v>
          </cell>
          <cell r="BX83" t="str">
            <v>Yes</v>
          </cell>
          <cell r="BY83" t="str">
            <v>no</v>
          </cell>
          <cell r="BZ83">
            <v>0</v>
          </cell>
          <cell r="CA83">
            <v>0</v>
          </cell>
          <cell r="CB83">
            <v>0</v>
          </cell>
          <cell r="CC83">
            <v>0</v>
          </cell>
          <cell r="CD83">
            <v>0</v>
          </cell>
          <cell r="CE83">
            <v>0</v>
          </cell>
          <cell r="CF83">
            <v>0</v>
          </cell>
          <cell r="CG83">
            <v>80</v>
          </cell>
          <cell r="CH83">
            <v>0</v>
          </cell>
          <cell r="CI83">
            <v>8</v>
          </cell>
          <cell r="CJ83">
            <v>0</v>
          </cell>
          <cell r="CK83">
            <v>16</v>
          </cell>
          <cell r="CL83">
            <v>56</v>
          </cell>
          <cell r="CM83">
            <v>0</v>
          </cell>
          <cell r="CN83">
            <v>0</v>
          </cell>
          <cell r="CO83">
            <v>0</v>
          </cell>
          <cell r="CP83">
            <v>0</v>
          </cell>
          <cell r="CQ83">
            <v>0</v>
          </cell>
          <cell r="CR83">
            <v>0</v>
          </cell>
          <cell r="CS83" t="str">
            <v>Todd Little</v>
          </cell>
          <cell r="CT83" t="str">
            <v>toddl@littleandassoc.net</v>
          </cell>
          <cell r="CU83" t="str">
            <v>Little &amp; Associates, LLC</v>
          </cell>
          <cell r="CV83" t="str">
            <v>330 Marshall Street</v>
          </cell>
          <cell r="CW83" t="str">
            <v>Shreveport</v>
          </cell>
          <cell r="CX83" t="str">
            <v>Colton Kyle</v>
          </cell>
          <cell r="CY83" t="str">
            <v>colton@callhsa.com</v>
          </cell>
          <cell r="CZ83">
            <v>0</v>
          </cell>
          <cell r="DA83" t="str">
            <v>(318) 402-0576</v>
          </cell>
          <cell r="DB83" t="str">
            <v>LA</v>
          </cell>
          <cell r="DC83">
            <v>71101</v>
          </cell>
          <cell r="DD83" t="str">
            <v>Melody Grove Development 2, LP</v>
          </cell>
          <cell r="DE83" t="str">
            <v>Lindsey Sutton</v>
          </cell>
          <cell r="DF83" t="str">
            <v>lindsey.sutton@novoco.com</v>
          </cell>
          <cell r="DG83" t="str">
            <v>Novogradac</v>
          </cell>
          <cell r="DH83" t="str">
            <v>Robert P Goza</v>
          </cell>
          <cell r="DI83" t="str">
            <v>bobg@sgba.com</v>
          </cell>
          <cell r="DJ83" t="str">
            <v>SGB Architects, LLC</v>
          </cell>
          <cell r="DK83" t="str">
            <v>Mattye Jones</v>
          </cell>
          <cell r="DL83" t="str">
            <v>mjones@coatsrose.com</v>
          </cell>
          <cell r="DM83" t="str">
            <v>Coats-Rose</v>
          </cell>
          <cell r="DN83" t="str">
            <v>no</v>
          </cell>
          <cell r="DO83">
            <v>0</v>
          </cell>
          <cell r="DQ83">
            <v>0</v>
          </cell>
          <cell r="DR83">
            <v>0</v>
          </cell>
          <cell r="DS83">
            <v>48309001402</v>
          </cell>
          <cell r="DT83" t="str">
            <v>no</v>
          </cell>
          <cell r="DU83">
            <v>11</v>
          </cell>
          <cell r="DV83" t="str">
            <v>yes</v>
          </cell>
          <cell r="DW83" t="str">
            <v>Grassroots Community Development</v>
          </cell>
          <cell r="DX83" t="str">
            <v>NeighborWorks Waco</v>
          </cell>
          <cell r="DY83" t="str">
            <v>Transformation Waco</v>
          </cell>
          <cell r="DZ83">
            <v>0</v>
          </cell>
          <cell r="EA83">
            <v>0</v>
          </cell>
          <cell r="EB83">
            <v>0</v>
          </cell>
          <cell r="EC83" t="str">
            <v>Reconstruction</v>
          </cell>
          <cell r="ED83">
            <v>0</v>
          </cell>
          <cell r="EE83" t="str">
            <v>12202 Meadow Hollow Drive</v>
          </cell>
          <cell r="EF83" t="str">
            <v>Stafford</v>
          </cell>
          <cell r="EG83" t="str">
            <v>Tim Smith</v>
          </cell>
          <cell r="EH83" t="str">
            <v>tsmith@hokeservices.com</v>
          </cell>
          <cell r="EI83" t="str">
            <v>tsmith@hokeservices.com</v>
          </cell>
          <cell r="EJ83" t="str">
            <v>Tim Smith</v>
          </cell>
          <cell r="EK83" t="str">
            <v>Hoke Development Services, LLC</v>
          </cell>
          <cell r="EL83">
            <v>8324430333</v>
          </cell>
          <cell r="EM83">
            <v>8302304302</v>
          </cell>
          <cell r="EN83" t="str">
            <v>TX</v>
          </cell>
          <cell r="EO83">
            <v>77477</v>
          </cell>
          <cell r="EP83">
            <v>167.1056649870209</v>
          </cell>
          <cell r="EQ83">
            <v>167.1056649870209</v>
          </cell>
          <cell r="ER83">
            <v>115.48786074209799</v>
          </cell>
          <cell r="ES83" t="str">
            <v>1809 JJ Flewellen Road</v>
          </cell>
          <cell r="ET83" t="str">
            <v>Waco</v>
          </cell>
          <cell r="EU83" t="str">
            <v>McLennan</v>
          </cell>
          <cell r="EV83" t="str">
            <v>Melody Grove II</v>
          </cell>
          <cell r="EW83">
            <v>76704</v>
          </cell>
          <cell r="EX83" t="str">
            <v>Arthur J Schuldt, Jr.</v>
          </cell>
          <cell r="EY83" t="str">
            <v>art@callhsa.com</v>
          </cell>
          <cell r="EZ83" t="str">
            <v>Integrand Development, LLC</v>
          </cell>
          <cell r="FA83" t="str">
            <v>no</v>
          </cell>
          <cell r="FB83" t="str">
            <v>no</v>
          </cell>
          <cell r="FC83">
            <v>53</v>
          </cell>
          <cell r="FD83">
            <v>0</v>
          </cell>
          <cell r="FE83" t="str">
            <v>Brian Smith</v>
          </cell>
          <cell r="FF83" t="str">
            <v>brian@bksmith-engineering.com</v>
          </cell>
          <cell r="FG83" t="str">
            <v>BK Smith Engineering Co., Inc.</v>
          </cell>
          <cell r="FH83" t="str">
            <v>Yes</v>
          </cell>
          <cell r="FI83" t="str">
            <v>no</v>
          </cell>
          <cell r="FJ83">
            <v>167</v>
          </cell>
          <cell r="FK83">
            <v>1.3</v>
          </cell>
          <cell r="FL83">
            <v>16309</v>
          </cell>
          <cell r="FM83">
            <v>31.582666361369998</v>
          </cell>
          <cell r="FN83" t="str">
            <v>yes</v>
          </cell>
          <cell r="FO83">
            <v>-97.130019389746593</v>
          </cell>
          <cell r="FP83" t="str">
            <v>yes</v>
          </cell>
          <cell r="FQ83" t="str">
            <v>yes</v>
          </cell>
          <cell r="FR83" t="str">
            <v>no</v>
          </cell>
          <cell r="FS83" t="str">
            <v>no</v>
          </cell>
          <cell r="FT83" t="str">
            <v>yes</v>
          </cell>
          <cell r="FU83">
            <v>0</v>
          </cell>
          <cell r="FV83">
            <v>0</v>
          </cell>
          <cell r="FW83">
            <v>0</v>
          </cell>
          <cell r="FX83">
            <v>0</v>
          </cell>
          <cell r="FY83">
            <v>0</v>
          </cell>
          <cell r="FZ83">
            <v>0</v>
          </cell>
          <cell r="GA83" t="str">
            <v>Melody Grove Development 2, LP</v>
          </cell>
          <cell r="GB83" t="str">
            <v>Melody Grove 2 GP, LLC</v>
          </cell>
          <cell r="GC83" t="str">
            <v>Waco Housing Opportunities Corporation</v>
          </cell>
          <cell r="GD83" t="str">
            <v>Integrand Development, LLC</v>
          </cell>
          <cell r="GE83" t="str">
            <v>Housing Solutions Alliance, LLC</v>
          </cell>
          <cell r="GF83">
            <v>0</v>
          </cell>
          <cell r="GG83">
            <v>0</v>
          </cell>
          <cell r="GH83">
            <v>0</v>
          </cell>
          <cell r="GI83">
            <v>0</v>
          </cell>
          <cell r="GJ83">
            <v>0</v>
          </cell>
          <cell r="GK83">
            <v>0</v>
          </cell>
          <cell r="GL83">
            <v>0</v>
          </cell>
          <cell r="GM83" t="str">
            <v>TBD</v>
          </cell>
          <cell r="GN83">
            <v>60.3</v>
          </cell>
          <cell r="GO83" t="str">
            <v>4q</v>
          </cell>
          <cell r="GP83">
            <v>0</v>
          </cell>
          <cell r="GQ83">
            <v>8</v>
          </cell>
          <cell r="GR83">
            <v>0</v>
          </cell>
          <cell r="GS83">
            <v>0</v>
          </cell>
          <cell r="GT83" t="str">
            <v>Urban</v>
          </cell>
          <cell r="GU83">
            <v>0</v>
          </cell>
          <cell r="GV83">
            <v>6</v>
          </cell>
          <cell r="GW83">
            <v>9</v>
          </cell>
          <cell r="GX83">
            <v>2</v>
          </cell>
          <cell r="GY83">
            <v>0</v>
          </cell>
          <cell r="GZ83">
            <v>15</v>
          </cell>
          <cell r="HA83">
            <v>11</v>
          </cell>
          <cell r="HB83">
            <v>11</v>
          </cell>
          <cell r="HC83">
            <v>0</v>
          </cell>
          <cell r="HD83">
            <v>3</v>
          </cell>
          <cell r="HE83">
            <v>3</v>
          </cell>
          <cell r="HF83">
            <v>0</v>
          </cell>
          <cell r="HG83">
            <v>1</v>
          </cell>
          <cell r="HH83">
            <v>10</v>
          </cell>
          <cell r="HI83">
            <v>26</v>
          </cell>
          <cell r="HJ83">
            <v>12</v>
          </cell>
          <cell r="HK83">
            <v>6</v>
          </cell>
          <cell r="HL83">
            <v>3</v>
          </cell>
          <cell r="HM83">
            <v>4</v>
          </cell>
          <cell r="HN83">
            <v>0</v>
          </cell>
          <cell r="HO83">
            <v>1</v>
          </cell>
          <cell r="HP83">
            <v>1</v>
          </cell>
          <cell r="HQ83">
            <v>0</v>
          </cell>
          <cell r="HR83">
            <v>17</v>
          </cell>
          <cell r="HS83">
            <v>0</v>
          </cell>
          <cell r="HT83" t="str">
            <v>no</v>
          </cell>
          <cell r="HU83" t="str">
            <v>no</v>
          </cell>
          <cell r="HV83" t="str">
            <v>no</v>
          </cell>
          <cell r="HW83" t="str">
            <v>yes</v>
          </cell>
          <cell r="HX83" t="str">
            <v>yes</v>
          </cell>
          <cell r="HY83" t="str">
            <v>yes</v>
          </cell>
          <cell r="HZ83">
            <v>0</v>
          </cell>
          <cell r="IA83">
            <v>0</v>
          </cell>
          <cell r="IB83">
            <v>0</v>
          </cell>
          <cell r="IC83" t="str">
            <v>Lake Newcomb</v>
          </cell>
          <cell r="ID83" t="str">
            <v>lake.newcomb@rbccm.com</v>
          </cell>
          <cell r="IE83" t="str">
            <v>RBC Capital</v>
          </cell>
          <cell r="IF83" t="str">
            <v>General</v>
          </cell>
          <cell r="IG83">
            <v>0</v>
          </cell>
          <cell r="IH83">
            <v>43</v>
          </cell>
          <cell r="II83">
            <v>80</v>
          </cell>
          <cell r="IJ83">
            <v>104784</v>
          </cell>
          <cell r="IK83">
            <v>124</v>
          </cell>
          <cell r="IL83">
            <v>80</v>
          </cell>
          <cell r="IM83" t="str">
            <v>yes</v>
          </cell>
          <cell r="IN83" t="str">
            <v>no</v>
          </cell>
          <cell r="IO83" t="str">
            <v>no</v>
          </cell>
          <cell r="IP83">
            <v>128</v>
          </cell>
          <cell r="IQ83">
            <v>80</v>
          </cell>
          <cell r="IR83">
            <v>0</v>
          </cell>
          <cell r="IS83" t="str">
            <v>no</v>
          </cell>
        </row>
        <row r="84">
          <cell r="A84">
            <v>24196</v>
          </cell>
          <cell r="B84" t="str">
            <v>2024-03-01 16:16:26</v>
          </cell>
          <cell r="C84" t="str">
            <v>Q:/http-files/mf/2024-HTC/mf24196/24196 Buena Supportive Housing.xlsx</v>
          </cell>
          <cell r="D84" t="str">
            <v>no</v>
          </cell>
          <cell r="E84" t="str">
            <v>yes</v>
          </cell>
          <cell r="F84" t="str">
            <v>yes</v>
          </cell>
          <cell r="G84" t="str">
            <v>no</v>
          </cell>
          <cell r="H84" t="str">
            <v>janiced@galaxybuilders.com</v>
          </cell>
          <cell r="I84" t="str">
            <v>Janice Degollado</v>
          </cell>
          <cell r="J84">
            <v>0</v>
          </cell>
          <cell r="K84">
            <v>2105300090</v>
          </cell>
          <cell r="L84" t="str">
            <v>yes</v>
          </cell>
          <cell r="M84" t="str">
            <v>yes</v>
          </cell>
          <cell r="N84" t="str">
            <v>yes</v>
          </cell>
          <cell r="O84">
            <v>0</v>
          </cell>
          <cell r="P84">
            <v>10</v>
          </cell>
          <cell r="Q84">
            <v>25</v>
          </cell>
          <cell r="R84">
            <v>15</v>
          </cell>
          <cell r="S84">
            <v>0</v>
          </cell>
          <cell r="T84">
            <v>0</v>
          </cell>
          <cell r="U84">
            <v>0</v>
          </cell>
          <cell r="V84">
            <v>0</v>
          </cell>
          <cell r="W84">
            <v>0</v>
          </cell>
          <cell r="X84">
            <v>0</v>
          </cell>
          <cell r="Y84">
            <v>0</v>
          </cell>
          <cell r="AA84" t="str">
            <v>TBD</v>
          </cell>
          <cell r="AB84">
            <v>0</v>
          </cell>
          <cell r="AC84">
            <v>0</v>
          </cell>
          <cell r="AD84">
            <v>0</v>
          </cell>
          <cell r="AE84">
            <v>0</v>
          </cell>
          <cell r="AF84">
            <v>0</v>
          </cell>
          <cell r="AG84">
            <v>0</v>
          </cell>
          <cell r="AH84">
            <v>0</v>
          </cell>
          <cell r="AI84">
            <v>0</v>
          </cell>
          <cell r="AJ84" t="str">
            <v>TBD</v>
          </cell>
          <cell r="AK84">
            <v>0</v>
          </cell>
          <cell r="AL84">
            <v>0</v>
          </cell>
          <cell r="AM84">
            <v>0</v>
          </cell>
          <cell r="AN84">
            <v>0</v>
          </cell>
          <cell r="AO84">
            <v>0</v>
          </cell>
          <cell r="AP84">
            <v>0</v>
          </cell>
          <cell r="AQ84" t="str">
            <v>yes</v>
          </cell>
          <cell r="AR84" t="str">
            <v>no</v>
          </cell>
          <cell r="AS84" t="str">
            <v>no</v>
          </cell>
          <cell r="AT84">
            <v>1648986</v>
          </cell>
          <cell r="AU84">
            <v>0</v>
          </cell>
          <cell r="AV84">
            <v>0</v>
          </cell>
          <cell r="AW84" t="str">
            <v>Choose a Dropdown</v>
          </cell>
          <cell r="AX84" t="str">
            <v>HOME-ARP Nonprofit Operating Cost and/or Capacity Building Assistance</v>
          </cell>
          <cell r="AY84">
            <v>0</v>
          </cell>
          <cell r="AZ84">
            <v>0</v>
          </cell>
          <cell r="BA84">
            <v>0</v>
          </cell>
          <cell r="BB84">
            <v>0</v>
          </cell>
          <cell r="BC84">
            <v>0</v>
          </cell>
          <cell r="BE84">
            <v>0</v>
          </cell>
          <cell r="BF84">
            <v>0</v>
          </cell>
          <cell r="BG84" t="str">
            <v>Jim Howell</v>
          </cell>
          <cell r="BH84" t="str">
            <v>gibson.gibco@fgibsonconsulting.com</v>
          </cell>
          <cell r="BI84" t="str">
            <v>Gibson Consulting, LLC</v>
          </cell>
          <cell r="BJ84">
            <v>0</v>
          </cell>
          <cell r="BK84" t="str">
            <v>Choose a Dropdown</v>
          </cell>
          <cell r="BL84">
            <v>0</v>
          </cell>
          <cell r="BM84">
            <v>0</v>
          </cell>
          <cell r="BN84">
            <v>0</v>
          </cell>
          <cell r="BO84">
            <v>0</v>
          </cell>
          <cell r="BP84">
            <v>0</v>
          </cell>
          <cell r="BQ84">
            <v>0</v>
          </cell>
          <cell r="BR84">
            <v>0</v>
          </cell>
          <cell r="BS84">
            <v>0</v>
          </cell>
          <cell r="BT84">
            <v>0</v>
          </cell>
          <cell r="BU84" t="str">
            <v>TBD</v>
          </cell>
          <cell r="BV84">
            <v>0</v>
          </cell>
          <cell r="BX84" t="str">
            <v>Yes</v>
          </cell>
          <cell r="BY84" t="str">
            <v>No</v>
          </cell>
          <cell r="BZ84">
            <v>0</v>
          </cell>
          <cell r="CA84">
            <v>0</v>
          </cell>
          <cell r="CB84">
            <v>0</v>
          </cell>
          <cell r="CC84" t="str">
            <v>TBD</v>
          </cell>
          <cell r="CD84">
            <v>0</v>
          </cell>
          <cell r="CE84">
            <v>0</v>
          </cell>
          <cell r="CF84" t="str">
            <v>TBD</v>
          </cell>
          <cell r="CG84">
            <v>50</v>
          </cell>
          <cell r="CH84">
            <v>0</v>
          </cell>
          <cell r="CI84">
            <v>10</v>
          </cell>
          <cell r="CJ84">
            <v>0</v>
          </cell>
          <cell r="CK84">
            <v>30</v>
          </cell>
          <cell r="CL84">
            <v>10</v>
          </cell>
          <cell r="CM84">
            <v>0</v>
          </cell>
          <cell r="CN84">
            <v>0</v>
          </cell>
          <cell r="CO84">
            <v>0</v>
          </cell>
          <cell r="CP84">
            <v>0</v>
          </cell>
          <cell r="CQ84">
            <v>0</v>
          </cell>
          <cell r="CR84">
            <v>0</v>
          </cell>
          <cell r="CS84" t="str">
            <v>Tom Katopody, CPA</v>
          </cell>
          <cell r="CT84" t="str">
            <v>tkatopody@katopodyllc.com</v>
          </cell>
          <cell r="CU84" t="str">
            <v>Katopody LLC</v>
          </cell>
          <cell r="CV84" t="str">
            <v>2606 Boca Chica Blvd</v>
          </cell>
          <cell r="CW84" t="str">
            <v>Brownsville</v>
          </cell>
          <cell r="CX84" t="str">
            <v>Carla Mancha</v>
          </cell>
          <cell r="CY84" t="str">
            <v>cmancha@hacb.us</v>
          </cell>
          <cell r="CZ84">
            <v>0</v>
          </cell>
          <cell r="DA84">
            <v>9562141530</v>
          </cell>
          <cell r="DB84" t="str">
            <v>TX</v>
          </cell>
          <cell r="DC84">
            <v>78251</v>
          </cell>
          <cell r="DD84" t="str">
            <v>BHOC VDC SH, LP</v>
          </cell>
          <cell r="DE84" t="str">
            <v>Kenneth Araiza, MAI</v>
          </cell>
          <cell r="DF84" t="str">
            <v>kenaraiza@gmail.com</v>
          </cell>
          <cell r="DG84" t="str">
            <v>Araiza Appraisal &amp; Consulting</v>
          </cell>
          <cell r="DH84" t="str">
            <v>Mario A. Peña</v>
          </cell>
          <cell r="DI84" t="str">
            <v>mario@able.city</v>
          </cell>
          <cell r="DJ84" t="str">
            <v>Able City</v>
          </cell>
          <cell r="DK84" t="str">
            <v>Sarah Scott</v>
          </cell>
          <cell r="DL84" t="str">
            <v>sscott@coatsrose.com</v>
          </cell>
          <cell r="DM84" t="str">
            <v>Coats Rose</v>
          </cell>
          <cell r="DN84" t="str">
            <v>no</v>
          </cell>
          <cell r="DO84">
            <v>0</v>
          </cell>
          <cell r="DQ84">
            <v>0</v>
          </cell>
          <cell r="DR84">
            <v>0</v>
          </cell>
          <cell r="DS84">
            <v>48061013802</v>
          </cell>
          <cell r="DT84" t="str">
            <v>No</v>
          </cell>
          <cell r="DU84">
            <v>11</v>
          </cell>
          <cell r="DV84" t="str">
            <v>yes</v>
          </cell>
          <cell r="DW84" t="str">
            <v>BCFS</v>
          </cell>
          <cell r="DX84" t="str">
            <v>MHPSalud</v>
          </cell>
          <cell r="DY84" t="str">
            <v>Proyecto Juan Diego</v>
          </cell>
          <cell r="DZ84" t="str">
            <v>ROCA</v>
          </cell>
          <cell r="EA84" t="str">
            <v>Tip of Texas Famiy Outreach</v>
          </cell>
          <cell r="EB84" t="str">
            <v>Workforce Solutions</v>
          </cell>
          <cell r="EC84" t="str">
            <v>New Construction</v>
          </cell>
          <cell r="ED84">
            <v>0</v>
          </cell>
          <cell r="EE84">
            <v>0</v>
          </cell>
          <cell r="EF84">
            <v>0</v>
          </cell>
          <cell r="EG84">
            <v>0</v>
          </cell>
          <cell r="EH84">
            <v>0</v>
          </cell>
          <cell r="EI84">
            <v>0</v>
          </cell>
          <cell r="EL84">
            <v>0</v>
          </cell>
          <cell r="EM84">
            <v>0</v>
          </cell>
          <cell r="EN84">
            <v>0</v>
          </cell>
          <cell r="EO84">
            <v>0</v>
          </cell>
          <cell r="EP84">
            <v>206.07576485329429</v>
          </cell>
          <cell r="EQ84">
            <v>206.07576485329429</v>
          </cell>
          <cell r="ER84">
            <v>184.28119452855799</v>
          </cell>
          <cell r="ES84" t="str">
            <v>E 14th St and E Tyler St</v>
          </cell>
          <cell r="ET84" t="str">
            <v>Brownsville</v>
          </cell>
          <cell r="EU84" t="str">
            <v>Cameron</v>
          </cell>
          <cell r="EV84" t="str">
            <v>Buena Vida Supportive Housing</v>
          </cell>
          <cell r="EW84">
            <v>78520</v>
          </cell>
          <cell r="EX84" t="str">
            <v>Carla Mancha</v>
          </cell>
          <cell r="EY84" t="str">
            <v>cmancha@hacb.us</v>
          </cell>
          <cell r="EZ84" t="str">
            <v>Buena Vida SH BHOC Dev, LLC</v>
          </cell>
          <cell r="FA84" t="str">
            <v>no</v>
          </cell>
          <cell r="FB84" t="str">
            <v>No</v>
          </cell>
          <cell r="FC84">
            <v>53</v>
          </cell>
          <cell r="FD84">
            <v>0</v>
          </cell>
          <cell r="FE84" t="str">
            <v>Alma Castaneda</v>
          </cell>
          <cell r="FF84">
            <v>0</v>
          </cell>
          <cell r="FG84" t="str">
            <v>Melden&amp;Hunt</v>
          </cell>
          <cell r="FH84" t="str">
            <v>Yes</v>
          </cell>
          <cell r="FI84" t="str">
            <v>no</v>
          </cell>
          <cell r="FJ84">
            <v>63</v>
          </cell>
          <cell r="FK84">
            <v>1.3</v>
          </cell>
          <cell r="FL84">
            <v>28558</v>
          </cell>
          <cell r="FM84">
            <v>25.905135000000001</v>
          </cell>
          <cell r="FN84" t="str">
            <v>yes</v>
          </cell>
          <cell r="FO84">
            <v>-97.489416000000006</v>
          </cell>
          <cell r="FP84" t="str">
            <v>yes</v>
          </cell>
          <cell r="FQ84" t="str">
            <v>no</v>
          </cell>
          <cell r="FR84" t="str">
            <v>No</v>
          </cell>
          <cell r="FS84" t="str">
            <v>No</v>
          </cell>
          <cell r="FT84" t="str">
            <v>yes</v>
          </cell>
          <cell r="FU84">
            <v>0</v>
          </cell>
          <cell r="FV84">
            <v>0</v>
          </cell>
          <cell r="FW84">
            <v>0</v>
          </cell>
          <cell r="FX84" t="str">
            <v>x</v>
          </cell>
          <cell r="FY84">
            <v>0</v>
          </cell>
          <cell r="FZ84">
            <v>0</v>
          </cell>
          <cell r="GA84" t="str">
            <v>BHOC VDC SH,LP</v>
          </cell>
          <cell r="GB84" t="str">
            <v>BHOC VDC SH GP, LP LLC</v>
          </cell>
          <cell r="GC84" t="str">
            <v>Brownsville Housing Opportunity Corporation</v>
          </cell>
          <cell r="GD84" t="str">
            <v>VDC Buena Vida SH SLP, LLC</v>
          </cell>
          <cell r="GE84" t="str">
            <v>Versa Development, LLC</v>
          </cell>
          <cell r="GF84" t="str">
            <v>Limited Partnership</v>
          </cell>
          <cell r="GG84" t="str">
            <v>Limited Liability Company</v>
          </cell>
          <cell r="GH84" t="str">
            <v>Non-Profit</v>
          </cell>
          <cell r="GI84" t="str">
            <v>Special Limited Partner</v>
          </cell>
          <cell r="GJ84" t="str">
            <v>Limited Liability Company</v>
          </cell>
          <cell r="GK84">
            <v>0</v>
          </cell>
          <cell r="GL84">
            <v>0</v>
          </cell>
          <cell r="GN84">
            <v>33.799999999999997</v>
          </cell>
          <cell r="GO84" t="str">
            <v>4q</v>
          </cell>
          <cell r="GP84">
            <v>1</v>
          </cell>
          <cell r="GQ84">
            <v>11</v>
          </cell>
          <cell r="GR84">
            <v>0</v>
          </cell>
          <cell r="GS84">
            <v>0</v>
          </cell>
          <cell r="GT84" t="str">
            <v>Urban</v>
          </cell>
          <cell r="GU84">
            <v>0</v>
          </cell>
          <cell r="GV84">
            <v>6</v>
          </cell>
          <cell r="GW84">
            <v>9</v>
          </cell>
          <cell r="GX84">
            <v>2</v>
          </cell>
          <cell r="GY84">
            <v>0</v>
          </cell>
          <cell r="GZ84">
            <v>16</v>
          </cell>
          <cell r="HA84">
            <v>13</v>
          </cell>
          <cell r="HB84">
            <v>11</v>
          </cell>
          <cell r="HC84">
            <v>0</v>
          </cell>
          <cell r="HD84">
            <v>5</v>
          </cell>
          <cell r="HE84">
            <v>3</v>
          </cell>
          <cell r="HF84">
            <v>4</v>
          </cell>
          <cell r="HG84">
            <v>1</v>
          </cell>
          <cell r="HH84">
            <v>10</v>
          </cell>
          <cell r="HI84">
            <v>26</v>
          </cell>
          <cell r="HJ84">
            <v>12</v>
          </cell>
          <cell r="HK84">
            <v>6</v>
          </cell>
          <cell r="HL84">
            <v>3</v>
          </cell>
          <cell r="HM84">
            <v>4</v>
          </cell>
          <cell r="HN84">
            <v>0</v>
          </cell>
          <cell r="HO84">
            <v>1</v>
          </cell>
          <cell r="HP84">
            <v>1</v>
          </cell>
          <cell r="HQ84">
            <v>0</v>
          </cell>
          <cell r="HR84">
            <v>17</v>
          </cell>
          <cell r="HS84">
            <v>0</v>
          </cell>
          <cell r="HT84" t="str">
            <v>no</v>
          </cell>
          <cell r="HU84" t="str">
            <v>no</v>
          </cell>
          <cell r="HV84" t="str">
            <v>no</v>
          </cell>
          <cell r="HW84" t="str">
            <v>yes</v>
          </cell>
          <cell r="HX84" t="str">
            <v>yes</v>
          </cell>
          <cell r="HY84" t="str">
            <v>yes</v>
          </cell>
          <cell r="HZ84" t="str">
            <v>ROCA</v>
          </cell>
          <cell r="IA84" t="str">
            <v>x</v>
          </cell>
          <cell r="IB84" t="str">
            <v>x</v>
          </cell>
          <cell r="IC84">
            <v>0</v>
          </cell>
          <cell r="ID84">
            <v>0</v>
          </cell>
          <cell r="IE84" t="str">
            <v>TBD</v>
          </cell>
          <cell r="IF84" t="str">
            <v>Supportive Housing</v>
          </cell>
          <cell r="IG84">
            <v>0</v>
          </cell>
          <cell r="IH84">
            <v>52</v>
          </cell>
          <cell r="II84">
            <v>50</v>
          </cell>
          <cell r="IJ84">
            <v>47885</v>
          </cell>
          <cell r="IK84">
            <v>133</v>
          </cell>
          <cell r="IL84">
            <v>50</v>
          </cell>
          <cell r="IM84" t="str">
            <v>no</v>
          </cell>
          <cell r="IN84" t="str">
            <v>no</v>
          </cell>
          <cell r="IO84" t="str">
            <v>no</v>
          </cell>
          <cell r="IP84">
            <v>20</v>
          </cell>
          <cell r="IQ84">
            <v>0</v>
          </cell>
          <cell r="IR84">
            <v>0</v>
          </cell>
          <cell r="IS84" t="str">
            <v>no</v>
          </cell>
        </row>
        <row r="85">
          <cell r="A85">
            <v>24197</v>
          </cell>
          <cell r="B85" t="str">
            <v>2024-03-01 15:48:54</v>
          </cell>
          <cell r="C85" t="str">
            <v>Q:/http-files/mf/2024-HTC/mf24197/24197 Buena Vida Apartments.xlsx</v>
          </cell>
          <cell r="D85" t="str">
            <v>no</v>
          </cell>
          <cell r="E85" t="str">
            <v>yes</v>
          </cell>
          <cell r="F85" t="str">
            <v>yes</v>
          </cell>
          <cell r="G85" t="str">
            <v>no</v>
          </cell>
          <cell r="H85" t="str">
            <v>janiced@versadevco.com</v>
          </cell>
          <cell r="I85" t="str">
            <v>Janice Degollado</v>
          </cell>
          <cell r="J85">
            <v>0</v>
          </cell>
          <cell r="K85">
            <v>2105300090</v>
          </cell>
          <cell r="L85" t="str">
            <v>yes</v>
          </cell>
          <cell r="M85" t="str">
            <v>yes</v>
          </cell>
          <cell r="N85" t="str">
            <v>yes</v>
          </cell>
          <cell r="O85">
            <v>0</v>
          </cell>
          <cell r="P85">
            <v>11</v>
          </cell>
          <cell r="Q85">
            <v>36</v>
          </cell>
          <cell r="R85">
            <v>33</v>
          </cell>
          <cell r="S85">
            <v>0</v>
          </cell>
          <cell r="T85">
            <v>0</v>
          </cell>
          <cell r="U85">
            <v>0</v>
          </cell>
          <cell r="V85">
            <v>0</v>
          </cell>
          <cell r="W85">
            <v>0</v>
          </cell>
          <cell r="X85">
            <v>0</v>
          </cell>
          <cell r="Y85">
            <v>0</v>
          </cell>
          <cell r="AA85" t="str">
            <v>TBD</v>
          </cell>
          <cell r="AB85">
            <v>0</v>
          </cell>
          <cell r="AC85">
            <v>0</v>
          </cell>
          <cell r="AD85">
            <v>0</v>
          </cell>
          <cell r="AE85">
            <v>0</v>
          </cell>
          <cell r="AF85">
            <v>0</v>
          </cell>
          <cell r="AG85">
            <v>0</v>
          </cell>
          <cell r="AH85">
            <v>0</v>
          </cell>
          <cell r="AI85">
            <v>0</v>
          </cell>
          <cell r="AJ85" t="str">
            <v>TBD</v>
          </cell>
          <cell r="AK85">
            <v>0</v>
          </cell>
          <cell r="AL85">
            <v>0</v>
          </cell>
          <cell r="AM85">
            <v>0</v>
          </cell>
          <cell r="AN85">
            <v>0</v>
          </cell>
          <cell r="AO85">
            <v>0</v>
          </cell>
          <cell r="AP85">
            <v>0</v>
          </cell>
          <cell r="AQ85" t="str">
            <v>yes</v>
          </cell>
          <cell r="AR85" t="str">
            <v>no</v>
          </cell>
          <cell r="AS85" t="str">
            <v>yes</v>
          </cell>
          <cell r="AT85">
            <v>2000000</v>
          </cell>
          <cell r="AU85">
            <v>0</v>
          </cell>
          <cell r="AV85">
            <v>0</v>
          </cell>
          <cell r="AW85" t="str">
            <v>Choose a Dropdown</v>
          </cell>
          <cell r="AX85" t="str">
            <v>HOME-ARP Nonprofit Operating Cost and/or Capacity Building Assistance</v>
          </cell>
          <cell r="AY85">
            <v>0</v>
          </cell>
          <cell r="AZ85">
            <v>0</v>
          </cell>
          <cell r="BA85">
            <v>0</v>
          </cell>
          <cell r="BB85">
            <v>0</v>
          </cell>
          <cell r="BC85">
            <v>0</v>
          </cell>
          <cell r="BE85">
            <v>0</v>
          </cell>
          <cell r="BF85">
            <v>0</v>
          </cell>
          <cell r="BG85" t="str">
            <v>Jim Howell</v>
          </cell>
          <cell r="BH85" t="str">
            <v>gibson.gibco@fgibsonconsulting.com</v>
          </cell>
          <cell r="BI85" t="str">
            <v>Gibson Consulting, LLC</v>
          </cell>
          <cell r="BJ85">
            <v>0</v>
          </cell>
          <cell r="BK85" t="str">
            <v>Choose a Dropdown</v>
          </cell>
          <cell r="BL85">
            <v>0</v>
          </cell>
          <cell r="BM85">
            <v>0</v>
          </cell>
          <cell r="BN85">
            <v>0</v>
          </cell>
          <cell r="BO85">
            <v>0</v>
          </cell>
          <cell r="BP85">
            <v>0</v>
          </cell>
          <cell r="BQ85">
            <v>0</v>
          </cell>
          <cell r="BR85">
            <v>0</v>
          </cell>
          <cell r="BS85">
            <v>0</v>
          </cell>
          <cell r="BT85">
            <v>0</v>
          </cell>
          <cell r="BU85" t="str">
            <v>TBD</v>
          </cell>
          <cell r="BV85">
            <v>0</v>
          </cell>
          <cell r="BX85" t="str">
            <v>Yes</v>
          </cell>
          <cell r="BY85" t="str">
            <v>No</v>
          </cell>
          <cell r="BZ85">
            <v>0</v>
          </cell>
          <cell r="CA85">
            <v>0</v>
          </cell>
          <cell r="CB85">
            <v>0</v>
          </cell>
          <cell r="CC85" t="str">
            <v>TBD</v>
          </cell>
          <cell r="CD85">
            <v>0</v>
          </cell>
          <cell r="CE85">
            <v>0</v>
          </cell>
          <cell r="CF85" t="str">
            <v>TBD</v>
          </cell>
          <cell r="CG85">
            <v>80</v>
          </cell>
          <cell r="CH85">
            <v>0</v>
          </cell>
          <cell r="CI85">
            <v>8</v>
          </cell>
          <cell r="CJ85">
            <v>0</v>
          </cell>
          <cell r="CK85">
            <v>16</v>
          </cell>
          <cell r="CL85">
            <v>56</v>
          </cell>
          <cell r="CM85">
            <v>0</v>
          </cell>
          <cell r="CN85">
            <v>0</v>
          </cell>
          <cell r="CO85">
            <v>0</v>
          </cell>
          <cell r="CP85">
            <v>0</v>
          </cell>
          <cell r="CQ85">
            <v>0</v>
          </cell>
          <cell r="CR85">
            <v>0</v>
          </cell>
          <cell r="CS85" t="str">
            <v>Tom Katopody, CPA</v>
          </cell>
          <cell r="CT85" t="str">
            <v>tkatopody@katopodyllc.com</v>
          </cell>
          <cell r="CU85" t="str">
            <v>Katopody LLC</v>
          </cell>
          <cell r="CV85" t="str">
            <v>2606 Boca Chica Blvd</v>
          </cell>
          <cell r="CW85" t="str">
            <v>Brownsville</v>
          </cell>
          <cell r="CX85" t="str">
            <v>Carla Mancha</v>
          </cell>
          <cell r="CY85" t="str">
            <v>cmancha@hacb.us</v>
          </cell>
          <cell r="CZ85">
            <v>0</v>
          </cell>
          <cell r="DA85">
            <v>9562141530</v>
          </cell>
          <cell r="DB85" t="str">
            <v>TX</v>
          </cell>
          <cell r="DC85">
            <v>78251</v>
          </cell>
          <cell r="DD85" t="str">
            <v>BHOC VDC Family, LP</v>
          </cell>
          <cell r="DE85" t="str">
            <v>Kenneth Araiza, MAI</v>
          </cell>
          <cell r="DF85" t="str">
            <v>kenaraiza@gmail.com</v>
          </cell>
          <cell r="DG85" t="str">
            <v>Araiza Appraisal &amp; Consulting</v>
          </cell>
          <cell r="DH85" t="str">
            <v>Mario A. Peña</v>
          </cell>
          <cell r="DI85" t="str">
            <v>mario@able.city</v>
          </cell>
          <cell r="DJ85" t="str">
            <v>Able City</v>
          </cell>
          <cell r="DK85" t="str">
            <v>Sarah Scott</v>
          </cell>
          <cell r="DL85" t="str">
            <v>sscott@coatsrose.com</v>
          </cell>
          <cell r="DM85" t="str">
            <v>Coats Rose</v>
          </cell>
          <cell r="DN85" t="str">
            <v>no</v>
          </cell>
          <cell r="DO85">
            <v>0</v>
          </cell>
          <cell r="DQ85">
            <v>0</v>
          </cell>
          <cell r="DR85">
            <v>0</v>
          </cell>
          <cell r="DS85">
            <v>48061013802</v>
          </cell>
          <cell r="DT85" t="str">
            <v>No</v>
          </cell>
          <cell r="DU85">
            <v>11</v>
          </cell>
          <cell r="DV85" t="str">
            <v>yes</v>
          </cell>
          <cell r="DW85" t="str">
            <v>Revival of Cultural Arts</v>
          </cell>
          <cell r="DX85" t="str">
            <v>Tip of Texas Family Outreach</v>
          </cell>
          <cell r="DY85" t="str">
            <v>MHP Salud</v>
          </cell>
          <cell r="DZ85" t="str">
            <v>BCFS Health and Human Services</v>
          </cell>
          <cell r="EA85" t="str">
            <v>Proyecto Juan Diego</v>
          </cell>
          <cell r="EB85" t="str">
            <v>Workforce Solutions</v>
          </cell>
          <cell r="EC85" t="str">
            <v>New Construction</v>
          </cell>
          <cell r="ED85">
            <v>0</v>
          </cell>
          <cell r="EE85">
            <v>0</v>
          </cell>
          <cell r="EF85">
            <v>0</v>
          </cell>
          <cell r="EG85">
            <v>0</v>
          </cell>
          <cell r="EH85">
            <v>0</v>
          </cell>
          <cell r="EI85">
            <v>0</v>
          </cell>
          <cell r="EL85">
            <v>0</v>
          </cell>
          <cell r="EM85">
            <v>0</v>
          </cell>
          <cell r="EN85">
            <v>0</v>
          </cell>
          <cell r="EO85">
            <v>0</v>
          </cell>
          <cell r="EP85">
            <v>204.70595642866141</v>
          </cell>
          <cell r="EQ85">
            <v>204.70595642866141</v>
          </cell>
          <cell r="ER85">
            <v>149.34901145951389</v>
          </cell>
          <cell r="ES85" t="str">
            <v>E Tyler St and E 16th</v>
          </cell>
          <cell r="ET85" t="str">
            <v>Brownsville</v>
          </cell>
          <cell r="EU85" t="str">
            <v>Cameron</v>
          </cell>
          <cell r="EV85" t="str">
            <v>Buena Vida Apartments</v>
          </cell>
          <cell r="EW85">
            <v>78520</v>
          </cell>
          <cell r="EX85" t="str">
            <v>Carla Mancha</v>
          </cell>
          <cell r="EY85" t="str">
            <v>cmancha@hacb.us</v>
          </cell>
          <cell r="EZ85" t="str">
            <v>Buena Vida Apartments BHOC Dev, LLC</v>
          </cell>
          <cell r="FA85" t="str">
            <v>no</v>
          </cell>
          <cell r="FB85" t="str">
            <v>No</v>
          </cell>
          <cell r="FC85">
            <v>53</v>
          </cell>
          <cell r="FD85">
            <v>0</v>
          </cell>
          <cell r="FE85" t="str">
            <v>Alma Castaneda</v>
          </cell>
          <cell r="FF85">
            <v>0</v>
          </cell>
          <cell r="FG85" t="str">
            <v>Melden&amp;Hunt</v>
          </cell>
          <cell r="FH85" t="str">
            <v>Yes</v>
          </cell>
          <cell r="FI85" t="str">
            <v>no</v>
          </cell>
          <cell r="FJ85">
            <v>137</v>
          </cell>
          <cell r="FK85">
            <v>1.3</v>
          </cell>
          <cell r="FL85">
            <v>28558</v>
          </cell>
          <cell r="FM85">
            <v>25.904568999999999</v>
          </cell>
          <cell r="FN85" t="str">
            <v>yes</v>
          </cell>
          <cell r="FO85">
            <v>-97.488625999999996</v>
          </cell>
          <cell r="FP85" t="str">
            <v>yes</v>
          </cell>
          <cell r="FQ85" t="str">
            <v>no</v>
          </cell>
          <cell r="FR85" t="str">
            <v>Yes</v>
          </cell>
          <cell r="FS85" t="str">
            <v>No</v>
          </cell>
          <cell r="FT85" t="str">
            <v>yes</v>
          </cell>
          <cell r="FU85">
            <v>0</v>
          </cell>
          <cell r="FV85">
            <v>0</v>
          </cell>
          <cell r="FW85">
            <v>0</v>
          </cell>
          <cell r="FX85" t="str">
            <v>x</v>
          </cell>
          <cell r="FY85">
            <v>0</v>
          </cell>
          <cell r="FZ85">
            <v>0</v>
          </cell>
          <cell r="GA85" t="str">
            <v>BHOC VDC Family, LP</v>
          </cell>
          <cell r="GB85" t="str">
            <v>BHOC VDC Family GP, LLC</v>
          </cell>
          <cell r="GC85" t="str">
            <v>Brownsville Housing Opportunity Corporation</v>
          </cell>
          <cell r="GD85" t="str">
            <v>VDC Buena Vida Family SLP, LLC</v>
          </cell>
          <cell r="GE85" t="str">
            <v>Versa Development, LLC</v>
          </cell>
          <cell r="GF85" t="str">
            <v>Limited Partnership</v>
          </cell>
          <cell r="GG85" t="str">
            <v>Limited Liability Company</v>
          </cell>
          <cell r="GH85" t="str">
            <v>Non-Profit</v>
          </cell>
          <cell r="GI85" t="str">
            <v>Special Limited Partner</v>
          </cell>
          <cell r="GJ85" t="str">
            <v>Limited Liability Company</v>
          </cell>
          <cell r="GK85">
            <v>0</v>
          </cell>
          <cell r="GL85">
            <v>0</v>
          </cell>
          <cell r="GN85">
            <v>33.799999999999997</v>
          </cell>
          <cell r="GO85" t="str">
            <v>4q</v>
          </cell>
          <cell r="GP85">
            <v>0</v>
          </cell>
          <cell r="GQ85">
            <v>11</v>
          </cell>
          <cell r="GR85">
            <v>0</v>
          </cell>
          <cell r="GS85">
            <v>0</v>
          </cell>
          <cell r="GT85" t="str">
            <v>Urban</v>
          </cell>
          <cell r="GU85">
            <v>0</v>
          </cell>
          <cell r="GV85">
            <v>6</v>
          </cell>
          <cell r="GW85">
            <v>9</v>
          </cell>
          <cell r="GX85">
            <v>2</v>
          </cell>
          <cell r="GY85">
            <v>0</v>
          </cell>
          <cell r="GZ85">
            <v>15</v>
          </cell>
          <cell r="HA85">
            <v>11</v>
          </cell>
          <cell r="HB85">
            <v>11</v>
          </cell>
          <cell r="HC85">
            <v>0</v>
          </cell>
          <cell r="HD85">
            <v>4</v>
          </cell>
          <cell r="HE85">
            <v>3</v>
          </cell>
          <cell r="HF85">
            <v>0</v>
          </cell>
          <cell r="HG85">
            <v>1</v>
          </cell>
          <cell r="HH85">
            <v>10</v>
          </cell>
          <cell r="HI85">
            <v>26</v>
          </cell>
          <cell r="HJ85">
            <v>12</v>
          </cell>
          <cell r="HK85">
            <v>6</v>
          </cell>
          <cell r="HL85">
            <v>3</v>
          </cell>
          <cell r="HM85">
            <v>4</v>
          </cell>
          <cell r="HN85">
            <v>0</v>
          </cell>
          <cell r="HO85">
            <v>1</v>
          </cell>
          <cell r="HP85">
            <v>1</v>
          </cell>
          <cell r="HQ85">
            <v>0</v>
          </cell>
          <cell r="HR85">
            <v>17</v>
          </cell>
          <cell r="HS85">
            <v>0</v>
          </cell>
          <cell r="HT85" t="str">
            <v>no</v>
          </cell>
          <cell r="HU85" t="str">
            <v>no</v>
          </cell>
          <cell r="HV85" t="str">
            <v>no</v>
          </cell>
          <cell r="HW85" t="str">
            <v>yes</v>
          </cell>
          <cell r="HX85" t="str">
            <v>yes</v>
          </cell>
          <cell r="HY85" t="str">
            <v>yes</v>
          </cell>
          <cell r="HZ85" t="str">
            <v>BCFS Health and Human Services</v>
          </cell>
          <cell r="IA85" t="str">
            <v>x</v>
          </cell>
          <cell r="IB85" t="str">
            <v>x</v>
          </cell>
          <cell r="IC85">
            <v>0</v>
          </cell>
          <cell r="ID85">
            <v>0</v>
          </cell>
          <cell r="IE85" t="str">
            <v>TBD</v>
          </cell>
          <cell r="IF85" t="str">
            <v>General</v>
          </cell>
          <cell r="IG85">
            <v>0</v>
          </cell>
          <cell r="IH85">
            <v>44</v>
          </cell>
          <cell r="II85">
            <v>80</v>
          </cell>
          <cell r="IJ85">
            <v>79410</v>
          </cell>
          <cell r="IK85">
            <v>125</v>
          </cell>
          <cell r="IL85">
            <v>80</v>
          </cell>
          <cell r="IM85" t="str">
            <v>no</v>
          </cell>
          <cell r="IN85" t="str">
            <v>no</v>
          </cell>
          <cell r="IO85" t="str">
            <v>no</v>
          </cell>
          <cell r="IP85">
            <v>88</v>
          </cell>
          <cell r="IQ85">
            <v>80</v>
          </cell>
          <cell r="IR85">
            <v>0</v>
          </cell>
          <cell r="IS85" t="str">
            <v>no</v>
          </cell>
        </row>
        <row r="86">
          <cell r="A86">
            <v>24198</v>
          </cell>
          <cell r="B86" t="str">
            <v>2024-03-01 16:44:24</v>
          </cell>
          <cell r="C86" t="str">
            <v>Q:/http-files/mf/2024-HTC/mf24198/24198 Buena Vida SENIORS.xlsx</v>
          </cell>
          <cell r="D86" t="str">
            <v>no</v>
          </cell>
          <cell r="E86" t="str">
            <v>yes</v>
          </cell>
          <cell r="F86" t="str">
            <v>yes</v>
          </cell>
          <cell r="G86" t="str">
            <v>no</v>
          </cell>
          <cell r="H86" t="str">
            <v>janiced@versadevco.com</v>
          </cell>
          <cell r="I86" t="str">
            <v>Janice Degollado</v>
          </cell>
          <cell r="J86">
            <v>0</v>
          </cell>
          <cell r="K86">
            <v>2105300090</v>
          </cell>
          <cell r="L86" t="str">
            <v>yes</v>
          </cell>
          <cell r="M86" t="str">
            <v>yes</v>
          </cell>
          <cell r="N86" t="str">
            <v>yes</v>
          </cell>
          <cell r="O86">
            <v>0</v>
          </cell>
          <cell r="P86">
            <v>36</v>
          </cell>
          <cell r="Q86">
            <v>46</v>
          </cell>
          <cell r="R86">
            <v>0</v>
          </cell>
          <cell r="S86">
            <v>0</v>
          </cell>
          <cell r="T86">
            <v>0</v>
          </cell>
          <cell r="U86">
            <v>0</v>
          </cell>
          <cell r="V86">
            <v>0</v>
          </cell>
          <cell r="W86">
            <v>0</v>
          </cell>
          <cell r="X86">
            <v>0</v>
          </cell>
          <cell r="Y86">
            <v>0</v>
          </cell>
          <cell r="AA86" t="str">
            <v>TBD</v>
          </cell>
          <cell r="AB86">
            <v>0</v>
          </cell>
          <cell r="AC86">
            <v>0</v>
          </cell>
          <cell r="AD86">
            <v>0</v>
          </cell>
          <cell r="AE86">
            <v>0</v>
          </cell>
          <cell r="AF86">
            <v>0</v>
          </cell>
          <cell r="AG86">
            <v>0</v>
          </cell>
          <cell r="AH86">
            <v>0</v>
          </cell>
          <cell r="AI86">
            <v>0</v>
          </cell>
          <cell r="AJ86" t="str">
            <v>TBD</v>
          </cell>
          <cell r="AK86">
            <v>0</v>
          </cell>
          <cell r="AL86">
            <v>0</v>
          </cell>
          <cell r="AM86">
            <v>0</v>
          </cell>
          <cell r="AN86">
            <v>0</v>
          </cell>
          <cell r="AO86">
            <v>0</v>
          </cell>
          <cell r="AP86">
            <v>0</v>
          </cell>
          <cell r="AQ86" t="str">
            <v>yes</v>
          </cell>
          <cell r="AR86" t="str">
            <v>no</v>
          </cell>
          <cell r="AS86" t="str">
            <v>yes</v>
          </cell>
          <cell r="AT86">
            <v>2000000</v>
          </cell>
          <cell r="AU86">
            <v>0</v>
          </cell>
          <cell r="AV86">
            <v>0</v>
          </cell>
          <cell r="AW86" t="str">
            <v>Choose a Dropdown</v>
          </cell>
          <cell r="AX86" t="str">
            <v>HOME-ARP Nonprofit Operating Cost and/or Capacity Building Assistance</v>
          </cell>
          <cell r="AY86">
            <v>0</v>
          </cell>
          <cell r="AZ86">
            <v>0</v>
          </cell>
          <cell r="BA86">
            <v>0</v>
          </cell>
          <cell r="BB86">
            <v>0</v>
          </cell>
          <cell r="BC86">
            <v>0</v>
          </cell>
          <cell r="BE86">
            <v>0</v>
          </cell>
          <cell r="BF86">
            <v>0</v>
          </cell>
          <cell r="BG86" t="str">
            <v>Jim Howell</v>
          </cell>
          <cell r="BH86" t="str">
            <v>gibson.gibco@fgibsonconsulting.com</v>
          </cell>
          <cell r="BI86" t="str">
            <v>Gibson Consulting, LLC</v>
          </cell>
          <cell r="BJ86">
            <v>0</v>
          </cell>
          <cell r="BK86" t="str">
            <v>Choose a Dropdown</v>
          </cell>
          <cell r="BL86">
            <v>0</v>
          </cell>
          <cell r="BM86">
            <v>0</v>
          </cell>
          <cell r="BN86">
            <v>0</v>
          </cell>
          <cell r="BO86">
            <v>0</v>
          </cell>
          <cell r="BP86">
            <v>0</v>
          </cell>
          <cell r="BQ86">
            <v>0</v>
          </cell>
          <cell r="BR86">
            <v>0</v>
          </cell>
          <cell r="BS86">
            <v>0</v>
          </cell>
          <cell r="BT86">
            <v>0</v>
          </cell>
          <cell r="BU86" t="str">
            <v>TBD</v>
          </cell>
          <cell r="BV86">
            <v>0</v>
          </cell>
          <cell r="BX86" t="str">
            <v>Yes</v>
          </cell>
          <cell r="BY86" t="str">
            <v>No</v>
          </cell>
          <cell r="BZ86">
            <v>0</v>
          </cell>
          <cell r="CA86">
            <v>0</v>
          </cell>
          <cell r="CB86">
            <v>0</v>
          </cell>
          <cell r="CC86" t="str">
            <v>TBD</v>
          </cell>
          <cell r="CD86">
            <v>0</v>
          </cell>
          <cell r="CE86">
            <v>0</v>
          </cell>
          <cell r="CF86" t="str">
            <v>TBD</v>
          </cell>
          <cell r="CG86">
            <v>82</v>
          </cell>
          <cell r="CH86">
            <v>0</v>
          </cell>
          <cell r="CI86">
            <v>9</v>
          </cell>
          <cell r="CJ86">
            <v>0</v>
          </cell>
          <cell r="CK86">
            <v>17</v>
          </cell>
          <cell r="CL86">
            <v>56</v>
          </cell>
          <cell r="CM86">
            <v>0</v>
          </cell>
          <cell r="CN86">
            <v>0</v>
          </cell>
          <cell r="CO86">
            <v>0</v>
          </cell>
          <cell r="CP86">
            <v>0</v>
          </cell>
          <cell r="CQ86">
            <v>0</v>
          </cell>
          <cell r="CR86">
            <v>0</v>
          </cell>
          <cell r="CS86" t="str">
            <v>Tom Katopody, CPA</v>
          </cell>
          <cell r="CT86" t="str">
            <v>tkatopody@katopodyllc.com</v>
          </cell>
          <cell r="CU86" t="str">
            <v>Katopody LLC</v>
          </cell>
          <cell r="CV86" t="str">
            <v>2606 Boca Chica Blvd</v>
          </cell>
          <cell r="CW86" t="str">
            <v>Brownsville</v>
          </cell>
          <cell r="CX86" t="str">
            <v>Carla Mancha</v>
          </cell>
          <cell r="CY86" t="str">
            <v>cmancha@hacb.us</v>
          </cell>
          <cell r="CZ86">
            <v>0</v>
          </cell>
          <cell r="DA86" t="str">
            <v>956-214-1530</v>
          </cell>
          <cell r="DB86" t="str">
            <v>TX</v>
          </cell>
          <cell r="DC86">
            <v>78251</v>
          </cell>
          <cell r="DD86" t="str">
            <v>BHOC VDC Senior, LP</v>
          </cell>
          <cell r="DE86" t="str">
            <v>Kenneth Araiza, MAI</v>
          </cell>
          <cell r="DF86" t="str">
            <v>kenaraiza@gmail.com</v>
          </cell>
          <cell r="DG86" t="str">
            <v>Araiza Appraisal &amp; Consulting</v>
          </cell>
          <cell r="DH86" t="str">
            <v>Mario A. Peña</v>
          </cell>
          <cell r="DI86" t="str">
            <v>mario@able.city</v>
          </cell>
          <cell r="DJ86" t="str">
            <v>Able City</v>
          </cell>
          <cell r="DK86" t="str">
            <v>Sarah Scott</v>
          </cell>
          <cell r="DL86" t="str">
            <v>sscott@coatsrose.com</v>
          </cell>
          <cell r="DM86" t="str">
            <v>Coats Rose</v>
          </cell>
          <cell r="DN86" t="str">
            <v>no</v>
          </cell>
          <cell r="DO86">
            <v>0</v>
          </cell>
          <cell r="DQ86">
            <v>0</v>
          </cell>
          <cell r="DR86">
            <v>0</v>
          </cell>
          <cell r="DS86">
            <v>48061013802</v>
          </cell>
          <cell r="DT86" t="str">
            <v>No</v>
          </cell>
          <cell r="DU86">
            <v>11</v>
          </cell>
          <cell r="DV86" t="str">
            <v>yes</v>
          </cell>
          <cell r="DW86" t="str">
            <v>Revival of Cultural Arts</v>
          </cell>
          <cell r="DX86" t="str">
            <v>MHPSalud</v>
          </cell>
          <cell r="DY86" t="str">
            <v>Amigos Del Valle, Inc</v>
          </cell>
          <cell r="DZ86" t="str">
            <v>Proyecto Juan Diego</v>
          </cell>
          <cell r="EA86">
            <v>0</v>
          </cell>
          <cell r="EB86">
            <v>0</v>
          </cell>
          <cell r="EC86" t="str">
            <v>New Construction</v>
          </cell>
          <cell r="ED86">
            <v>0</v>
          </cell>
          <cell r="EE86">
            <v>0</v>
          </cell>
          <cell r="EF86">
            <v>0</v>
          </cell>
          <cell r="EG86">
            <v>0</v>
          </cell>
          <cell r="EH86">
            <v>0</v>
          </cell>
          <cell r="EI86">
            <v>0</v>
          </cell>
          <cell r="EL86">
            <v>0</v>
          </cell>
          <cell r="EM86">
            <v>0</v>
          </cell>
          <cell r="EN86">
            <v>0</v>
          </cell>
          <cell r="EO86">
            <v>0</v>
          </cell>
          <cell r="EP86">
            <v>201.72249395787779</v>
          </cell>
          <cell r="EQ86">
            <v>201.72249395787779</v>
          </cell>
          <cell r="ER86">
            <v>160.77521866728051</v>
          </cell>
          <cell r="ES86" t="str">
            <v>E Ringgold St and E 14th St</v>
          </cell>
          <cell r="ET86" t="str">
            <v>Brownsville</v>
          </cell>
          <cell r="EU86" t="str">
            <v>Cameron</v>
          </cell>
          <cell r="EV86" t="str">
            <v>Buena Vida Senior Living</v>
          </cell>
          <cell r="EW86">
            <v>78520</v>
          </cell>
          <cell r="EX86" t="str">
            <v>Carla Mancha</v>
          </cell>
          <cell r="EY86" t="str">
            <v>cmancha@hacb.us</v>
          </cell>
          <cell r="EZ86" t="str">
            <v>Buena Vida Senior BHOC Dev, LLC</v>
          </cell>
          <cell r="FA86" t="str">
            <v>no</v>
          </cell>
          <cell r="FB86" t="str">
            <v>No</v>
          </cell>
          <cell r="FC86">
            <v>53</v>
          </cell>
          <cell r="FD86">
            <v>0</v>
          </cell>
          <cell r="FE86" t="str">
            <v>Alma Castaneda</v>
          </cell>
          <cell r="FF86">
            <v>0</v>
          </cell>
          <cell r="FG86" t="str">
            <v>Melden&amp;Hunt</v>
          </cell>
          <cell r="FH86" t="str">
            <v>Yes</v>
          </cell>
          <cell r="FI86" t="str">
            <v>no</v>
          </cell>
          <cell r="FJ86">
            <v>136</v>
          </cell>
          <cell r="FK86">
            <v>1.3</v>
          </cell>
          <cell r="FL86">
            <v>28558</v>
          </cell>
          <cell r="FM86">
            <v>25.906008</v>
          </cell>
          <cell r="FN86" t="str">
            <v>yes</v>
          </cell>
          <cell r="FO86">
            <v>-97.487894999999995</v>
          </cell>
          <cell r="FP86" t="str">
            <v>yes</v>
          </cell>
          <cell r="FQ86" t="str">
            <v>no</v>
          </cell>
          <cell r="FR86" t="str">
            <v>Yes</v>
          </cell>
          <cell r="FS86" t="str">
            <v>No</v>
          </cell>
          <cell r="FT86" t="str">
            <v>yes</v>
          </cell>
          <cell r="FU86">
            <v>0</v>
          </cell>
          <cell r="FV86">
            <v>0</v>
          </cell>
          <cell r="FW86">
            <v>0</v>
          </cell>
          <cell r="FX86" t="str">
            <v>x</v>
          </cell>
          <cell r="FY86">
            <v>0</v>
          </cell>
          <cell r="FZ86">
            <v>0</v>
          </cell>
          <cell r="GA86" t="str">
            <v>BHOC VDC Senior, LP</v>
          </cell>
          <cell r="GB86" t="str">
            <v>BHOC VDC Senior GP, LP LLC</v>
          </cell>
          <cell r="GC86" t="str">
            <v>Brownsville Housing Opportunity Corporation</v>
          </cell>
          <cell r="GD86" t="str">
            <v>VDC Buena Vida Senior SLP, LLC</v>
          </cell>
          <cell r="GE86" t="str">
            <v>Versa Development, LLC</v>
          </cell>
          <cell r="GF86" t="str">
            <v>Limited Partnership</v>
          </cell>
          <cell r="GG86" t="str">
            <v>Limited Liability Company</v>
          </cell>
          <cell r="GH86" t="str">
            <v>Non-Profit</v>
          </cell>
          <cell r="GI86" t="str">
            <v>Special Limited Partner</v>
          </cell>
          <cell r="GJ86" t="str">
            <v>Limited Liability Company</v>
          </cell>
          <cell r="GK86">
            <v>0</v>
          </cell>
          <cell r="GL86">
            <v>0</v>
          </cell>
          <cell r="GN86">
            <v>33.799999999999997</v>
          </cell>
          <cell r="GO86" t="str">
            <v>4q</v>
          </cell>
          <cell r="GP86">
            <v>0</v>
          </cell>
          <cell r="GQ86">
            <v>11</v>
          </cell>
          <cell r="GR86">
            <v>0</v>
          </cell>
          <cell r="GS86">
            <v>0</v>
          </cell>
          <cell r="GT86" t="str">
            <v>Urban</v>
          </cell>
          <cell r="GU86">
            <v>0</v>
          </cell>
          <cell r="GV86">
            <v>6</v>
          </cell>
          <cell r="GW86">
            <v>9</v>
          </cell>
          <cell r="GX86">
            <v>2</v>
          </cell>
          <cell r="GY86">
            <v>0</v>
          </cell>
          <cell r="GZ86">
            <v>15</v>
          </cell>
          <cell r="HA86">
            <v>11</v>
          </cell>
          <cell r="HB86">
            <v>11</v>
          </cell>
          <cell r="HC86">
            <v>0</v>
          </cell>
          <cell r="HD86">
            <v>4</v>
          </cell>
          <cell r="HE86">
            <v>3</v>
          </cell>
          <cell r="HF86">
            <v>0</v>
          </cell>
          <cell r="HG86">
            <v>1</v>
          </cell>
          <cell r="HH86">
            <v>10</v>
          </cell>
          <cell r="HI86">
            <v>26</v>
          </cell>
          <cell r="HJ86">
            <v>12</v>
          </cell>
          <cell r="HK86">
            <v>6</v>
          </cell>
          <cell r="HL86">
            <v>3</v>
          </cell>
          <cell r="HM86">
            <v>4</v>
          </cell>
          <cell r="HN86">
            <v>0</v>
          </cell>
          <cell r="HO86">
            <v>1</v>
          </cell>
          <cell r="HP86">
            <v>1</v>
          </cell>
          <cell r="HQ86">
            <v>0</v>
          </cell>
          <cell r="HR86">
            <v>17</v>
          </cell>
          <cell r="HS86">
            <v>0</v>
          </cell>
          <cell r="HT86" t="str">
            <v>no</v>
          </cell>
          <cell r="HU86" t="str">
            <v>no</v>
          </cell>
          <cell r="HV86" t="str">
            <v>no</v>
          </cell>
          <cell r="HW86" t="str">
            <v>yes</v>
          </cell>
          <cell r="HX86" t="str">
            <v>yes</v>
          </cell>
          <cell r="HY86" t="str">
            <v>yes</v>
          </cell>
          <cell r="HZ86" t="str">
            <v>Proyecto Juan Diego</v>
          </cell>
          <cell r="IA86">
            <v>0</v>
          </cell>
          <cell r="IB86">
            <v>0</v>
          </cell>
          <cell r="IC86">
            <v>0</v>
          </cell>
          <cell r="ID86">
            <v>0</v>
          </cell>
          <cell r="IE86" t="str">
            <v>TBD</v>
          </cell>
          <cell r="IF86" t="str">
            <v>Elderly</v>
          </cell>
          <cell r="IG86">
            <v>0</v>
          </cell>
          <cell r="IH86">
            <v>44</v>
          </cell>
          <cell r="II86">
            <v>82</v>
          </cell>
          <cell r="IJ86">
            <v>69512</v>
          </cell>
          <cell r="IK86">
            <v>125</v>
          </cell>
          <cell r="IL86">
            <v>82</v>
          </cell>
          <cell r="IM86" t="str">
            <v>no</v>
          </cell>
          <cell r="IN86" t="str">
            <v>no</v>
          </cell>
          <cell r="IO86" t="str">
            <v>no</v>
          </cell>
          <cell r="IP86">
            <v>42</v>
          </cell>
          <cell r="IR86">
            <v>0</v>
          </cell>
          <cell r="IS86" t="str">
            <v>no</v>
          </cell>
        </row>
        <row r="87">
          <cell r="A87">
            <v>24199</v>
          </cell>
          <cell r="B87" t="str">
            <v>2024-03-01 14:28:41</v>
          </cell>
          <cell r="C87" t="str">
            <v>Q:/http-files/mf/2024-HTC/mf24199/24199_Cairn Point Carroll.xlsx</v>
          </cell>
          <cell r="D87" t="str">
            <v>no</v>
          </cell>
          <cell r="E87" t="str">
            <v>yes</v>
          </cell>
          <cell r="F87" t="str">
            <v>yes</v>
          </cell>
          <cell r="G87" t="str">
            <v>no</v>
          </cell>
          <cell r="H87" t="str">
            <v>Rick@vecinogroup.com</v>
          </cell>
          <cell r="I87" t="str">
            <v>Rick Manzardo</v>
          </cell>
          <cell r="J87" t="str">
            <v>417-861-6212</v>
          </cell>
          <cell r="K87" t="str">
            <v>417-861-6212</v>
          </cell>
          <cell r="L87" t="str">
            <v>no</v>
          </cell>
          <cell r="M87" t="str">
            <v>yes</v>
          </cell>
          <cell r="N87" t="str">
            <v>yes</v>
          </cell>
          <cell r="O87">
            <v>79</v>
          </cell>
          <cell r="P87">
            <v>9</v>
          </cell>
          <cell r="Q87">
            <v>0</v>
          </cell>
          <cell r="R87">
            <v>0</v>
          </cell>
          <cell r="S87">
            <v>0</v>
          </cell>
          <cell r="T87">
            <v>0</v>
          </cell>
          <cell r="U87">
            <v>0</v>
          </cell>
          <cell r="V87" t="str">
            <v>Dustin Wilson</v>
          </cell>
          <cell r="W87" t="str">
            <v>Todd Erickson</v>
          </cell>
          <cell r="X87" t="str">
            <v>dustin@vecinogroup.com</v>
          </cell>
          <cell r="Y87" t="str">
            <v>terickson@bowman.com&gt;</v>
          </cell>
          <cell r="Z87" t="str">
            <v>Vecino Construction, LLC</v>
          </cell>
          <cell r="AA87" t="str">
            <v>Bowman</v>
          </cell>
          <cell r="AB87">
            <v>0</v>
          </cell>
          <cell r="AC87">
            <v>0</v>
          </cell>
          <cell r="AD87">
            <v>0</v>
          </cell>
          <cell r="AE87">
            <v>0</v>
          </cell>
          <cell r="AF87">
            <v>0</v>
          </cell>
          <cell r="AG87">
            <v>0</v>
          </cell>
          <cell r="AH87" t="str">
            <v>Mike Willemsen</v>
          </cell>
          <cell r="AI87" t="str">
            <v>mike@vecinogroup.com</v>
          </cell>
          <cell r="AJ87" t="str">
            <v>Vecino Construction, LLC</v>
          </cell>
          <cell r="AK87">
            <v>0</v>
          </cell>
          <cell r="AL87">
            <v>0</v>
          </cell>
          <cell r="AM87">
            <v>0</v>
          </cell>
          <cell r="AN87">
            <v>0</v>
          </cell>
          <cell r="AO87">
            <v>0</v>
          </cell>
          <cell r="AP87">
            <v>0</v>
          </cell>
          <cell r="AQ87" t="str">
            <v>no</v>
          </cell>
          <cell r="AR87" t="str">
            <v>no</v>
          </cell>
          <cell r="AS87" t="str">
            <v>no</v>
          </cell>
          <cell r="AT87">
            <v>2000000</v>
          </cell>
          <cell r="AU87">
            <v>0</v>
          </cell>
          <cell r="AV87">
            <v>0</v>
          </cell>
          <cell r="AW87" t="str">
            <v>Choose a Dropdown</v>
          </cell>
          <cell r="AX87" t="str">
            <v>HOME-ARP Nonprofit Operating Cost and/or Capacity Building Assistance</v>
          </cell>
          <cell r="AY87">
            <v>0</v>
          </cell>
          <cell r="AZ87">
            <v>0</v>
          </cell>
          <cell r="BA87">
            <v>0</v>
          </cell>
          <cell r="BB87" t="str">
            <v>Mike Willemsen</v>
          </cell>
          <cell r="BC87" t="str">
            <v>mike@vecinogroup.com</v>
          </cell>
          <cell r="BD87" t="str">
            <v>Vecino Construction, LLC</v>
          </cell>
          <cell r="BE87">
            <v>0</v>
          </cell>
          <cell r="BF87">
            <v>0</v>
          </cell>
          <cell r="BG87" t="str">
            <v>Crystina Budde</v>
          </cell>
          <cell r="BH87" t="str">
            <v>crystina.budde@gillgroup.com</v>
          </cell>
          <cell r="BI87" t="str">
            <v>The Gill Group</v>
          </cell>
          <cell r="BJ87">
            <v>0</v>
          </cell>
          <cell r="BK87" t="str">
            <v>Choose a Dropdown</v>
          </cell>
          <cell r="BL87">
            <v>0</v>
          </cell>
          <cell r="BM87">
            <v>0</v>
          </cell>
          <cell r="BN87">
            <v>0</v>
          </cell>
          <cell r="BO87">
            <v>0</v>
          </cell>
          <cell r="BP87">
            <v>0</v>
          </cell>
          <cell r="BQ87">
            <v>0</v>
          </cell>
          <cell r="BR87">
            <v>0</v>
          </cell>
          <cell r="BS87" t="str">
            <v>Hugh Cobb</v>
          </cell>
          <cell r="BT87" t="str">
            <v>hugh.cobb@assetliving.com</v>
          </cell>
          <cell r="BU87" t="str">
            <v>Asset Living</v>
          </cell>
          <cell r="BV87" t="str">
            <v>972-581-0854</v>
          </cell>
          <cell r="BW87" t="str">
            <v>If applicable</v>
          </cell>
          <cell r="BX87" t="str">
            <v>No</v>
          </cell>
          <cell r="BY87" t="str">
            <v>No</v>
          </cell>
          <cell r="BZ87">
            <v>0</v>
          </cell>
          <cell r="CA87">
            <v>0</v>
          </cell>
          <cell r="CB87">
            <v>0</v>
          </cell>
          <cell r="CC87">
            <v>0</v>
          </cell>
          <cell r="CD87">
            <v>0</v>
          </cell>
          <cell r="CE87">
            <v>0</v>
          </cell>
          <cell r="CF87">
            <v>0</v>
          </cell>
          <cell r="CG87">
            <v>88</v>
          </cell>
          <cell r="CH87">
            <v>0</v>
          </cell>
          <cell r="CI87">
            <v>9</v>
          </cell>
          <cell r="CJ87">
            <v>0</v>
          </cell>
          <cell r="CK87">
            <v>36</v>
          </cell>
          <cell r="CL87">
            <v>43</v>
          </cell>
          <cell r="CM87">
            <v>0</v>
          </cell>
          <cell r="CN87">
            <v>0</v>
          </cell>
          <cell r="CO87">
            <v>0</v>
          </cell>
          <cell r="CP87">
            <v>0</v>
          </cell>
          <cell r="CQ87">
            <v>0</v>
          </cell>
          <cell r="CR87">
            <v>0</v>
          </cell>
          <cell r="CS87" t="str">
            <v>George F. Littlejohn</v>
          </cell>
          <cell r="CT87" t="str">
            <v>george.littlejohn@novoco.com</v>
          </cell>
          <cell r="CU87" t="str">
            <v>Novogradac and Company LLP</v>
          </cell>
          <cell r="CV87" t="str">
            <v>305 W. Commercial St.</v>
          </cell>
          <cell r="CW87" t="str">
            <v>Springfield</v>
          </cell>
          <cell r="CX87" t="str">
            <v>Val DeLeon</v>
          </cell>
          <cell r="CY87" t="str">
            <v>vdeleon@vecinogroup.com</v>
          </cell>
          <cell r="CZ87" t="str">
            <v>512-417-0985</v>
          </cell>
          <cell r="DA87" t="str">
            <v>512-417-0985</v>
          </cell>
          <cell r="DB87" t="str">
            <v>MO</v>
          </cell>
          <cell r="DC87">
            <v>65803</v>
          </cell>
          <cell r="DD87" t="str">
            <v>Cairn Point Carroll, LP</v>
          </cell>
          <cell r="DE87">
            <v>0</v>
          </cell>
          <cell r="DF87">
            <v>0</v>
          </cell>
          <cell r="DG87">
            <v>0</v>
          </cell>
          <cell r="DH87" t="str">
            <v>Baxter Reecer</v>
          </cell>
          <cell r="DI87" t="str">
            <v>baxter@vecinogroup.com</v>
          </cell>
          <cell r="DJ87" t="str">
            <v>Vecino Design, LLC</v>
          </cell>
          <cell r="DK87" t="str">
            <v>Shawn Whitney</v>
          </cell>
          <cell r="DL87" t="str">
            <v>swhitney@polsinelli.com</v>
          </cell>
          <cell r="DM87" t="str">
            <v>Polsinelli PC</v>
          </cell>
          <cell r="DN87" t="str">
            <v>no</v>
          </cell>
          <cell r="DS87">
            <v>48121020402</v>
          </cell>
          <cell r="DT87" t="str">
            <v>No</v>
          </cell>
          <cell r="DU87">
            <v>11</v>
          </cell>
          <cell r="DV87" t="str">
            <v>yes</v>
          </cell>
          <cell r="DW87" t="str">
            <v>North Texas Fair Housing Center</v>
          </cell>
          <cell r="DX87" t="str">
            <v>Grace Like Rain (dba Giving Grace)</v>
          </cell>
          <cell r="DY87" t="str">
            <v>Serve Denton</v>
          </cell>
          <cell r="DZ87">
            <v>0</v>
          </cell>
          <cell r="EA87">
            <v>0</v>
          </cell>
          <cell r="EB87">
            <v>0</v>
          </cell>
          <cell r="EC87" t="str">
            <v>New Construction</v>
          </cell>
          <cell r="ED87" t="str">
            <v>Adaptive Reuse</v>
          </cell>
          <cell r="EE87" t="str">
            <v>3000 Skylark Dr.</v>
          </cell>
          <cell r="EF87" t="str">
            <v>Austin</v>
          </cell>
          <cell r="EG87" t="str">
            <v>Jennifer Hicks</v>
          </cell>
          <cell r="EH87" t="str">
            <v>jennifer@truecasa.net</v>
          </cell>
          <cell r="EI87" t="str">
            <v>jennifer@truecasa.net</v>
          </cell>
          <cell r="EJ87" t="str">
            <v>Jennifer Hicks</v>
          </cell>
          <cell r="EK87" t="str">
            <v>True Casa Consulting, LLC</v>
          </cell>
          <cell r="EL87" t="str">
            <v>512-203-4417</v>
          </cell>
          <cell r="EM87" t="str">
            <v>512-203-4417</v>
          </cell>
          <cell r="EN87" t="str">
            <v>TX</v>
          </cell>
          <cell r="EO87">
            <v>78757</v>
          </cell>
          <cell r="EP87">
            <v>216.69335536669811</v>
          </cell>
          <cell r="EQ87">
            <v>216.69335536669811</v>
          </cell>
          <cell r="ER87">
            <v>157.00927499737699</v>
          </cell>
          <cell r="ES87" t="str">
            <v>2229 N. Carroll Blvd.</v>
          </cell>
          <cell r="ET87" t="str">
            <v>Denton</v>
          </cell>
          <cell r="EU87" t="str">
            <v>Denton</v>
          </cell>
          <cell r="EV87" t="str">
            <v>Cairn Point Carroll</v>
          </cell>
          <cell r="EW87">
            <v>76201</v>
          </cell>
          <cell r="EX87" t="str">
            <v>Richard Manzardo</v>
          </cell>
          <cell r="EY87" t="str">
            <v>rick@vecinogroup.com</v>
          </cell>
          <cell r="EZ87" t="str">
            <v>Vecino Bond Group, LLC</v>
          </cell>
          <cell r="FA87" t="str">
            <v>no</v>
          </cell>
          <cell r="FB87" t="str">
            <v>No</v>
          </cell>
          <cell r="FC87">
            <v>53</v>
          </cell>
          <cell r="FD87">
            <v>0</v>
          </cell>
          <cell r="FE87" t="str">
            <v>TBD</v>
          </cell>
          <cell r="FF87">
            <v>0</v>
          </cell>
          <cell r="FG87" t="str">
            <v>TBD</v>
          </cell>
          <cell r="FH87" t="str">
            <v>Yes</v>
          </cell>
          <cell r="FI87" t="str">
            <v>no</v>
          </cell>
          <cell r="FJ87">
            <v>98</v>
          </cell>
          <cell r="FK87">
            <v>1.3</v>
          </cell>
          <cell r="FL87">
            <v>74131</v>
          </cell>
          <cell r="FM87">
            <v>33.235860000000002</v>
          </cell>
          <cell r="FN87" t="str">
            <v>yes</v>
          </cell>
          <cell r="FO87">
            <v>-97.137979999999999</v>
          </cell>
          <cell r="FP87" t="str">
            <v>yes</v>
          </cell>
          <cell r="FQ87" t="str">
            <v>no</v>
          </cell>
          <cell r="FR87" t="str">
            <v>No</v>
          </cell>
          <cell r="FS87" t="str">
            <v>No</v>
          </cell>
          <cell r="FT87" t="str">
            <v>yes</v>
          </cell>
          <cell r="FU87">
            <v>0</v>
          </cell>
          <cell r="FV87">
            <v>0</v>
          </cell>
          <cell r="FW87">
            <v>0</v>
          </cell>
          <cell r="FX87">
            <v>0</v>
          </cell>
          <cell r="FY87">
            <v>0</v>
          </cell>
          <cell r="FZ87">
            <v>0</v>
          </cell>
          <cell r="GA87" t="str">
            <v>Cairn Point Carroll, LP</v>
          </cell>
          <cell r="GB87" t="str">
            <v>VBG Cairn Point Carroll, LLC</v>
          </cell>
          <cell r="GC87" t="str">
            <v>Vecino Communities, LLC</v>
          </cell>
          <cell r="GD87" t="str">
            <v>True Casa Consulting, LLC</v>
          </cell>
          <cell r="GE87" t="str">
            <v>Vecino Bond Group, LLC</v>
          </cell>
          <cell r="GF87" t="str">
            <v>Limited Partnership</v>
          </cell>
          <cell r="GG87" t="str">
            <v>Limited Liability Company</v>
          </cell>
          <cell r="GH87" t="str">
            <v>Limited Liability Company</v>
          </cell>
          <cell r="GI87" t="str">
            <v>Limited Liability Company</v>
          </cell>
          <cell r="GJ87" t="str">
            <v>Limited Liability Company</v>
          </cell>
          <cell r="GN87">
            <v>5.0999999999999996</v>
          </cell>
          <cell r="GO87" t="str">
            <v>3q</v>
          </cell>
          <cell r="GP87">
            <v>1</v>
          </cell>
          <cell r="GQ87">
            <v>3</v>
          </cell>
          <cell r="GR87">
            <v>0</v>
          </cell>
          <cell r="GS87">
            <v>0</v>
          </cell>
          <cell r="GT87" t="str">
            <v>Urban</v>
          </cell>
          <cell r="GU87">
            <v>0</v>
          </cell>
          <cell r="GV87">
            <v>6</v>
          </cell>
          <cell r="GW87">
            <v>9</v>
          </cell>
          <cell r="GX87">
            <v>2</v>
          </cell>
          <cell r="GY87">
            <v>2</v>
          </cell>
          <cell r="GZ87">
            <v>15</v>
          </cell>
          <cell r="HA87">
            <v>11</v>
          </cell>
          <cell r="HB87">
            <v>11</v>
          </cell>
          <cell r="HC87">
            <v>7</v>
          </cell>
          <cell r="HD87">
            <v>5</v>
          </cell>
          <cell r="HE87">
            <v>3</v>
          </cell>
          <cell r="HF87">
            <v>4</v>
          </cell>
          <cell r="HG87">
            <v>1</v>
          </cell>
          <cell r="HH87">
            <v>10</v>
          </cell>
          <cell r="HI87">
            <v>26</v>
          </cell>
          <cell r="HJ87">
            <v>12</v>
          </cell>
          <cell r="HK87">
            <v>6</v>
          </cell>
          <cell r="HL87">
            <v>3</v>
          </cell>
          <cell r="HM87">
            <v>4</v>
          </cell>
          <cell r="HN87">
            <v>0</v>
          </cell>
          <cell r="HO87">
            <v>1</v>
          </cell>
          <cell r="HP87">
            <v>1</v>
          </cell>
          <cell r="HQ87">
            <v>0</v>
          </cell>
          <cell r="HR87">
            <v>19</v>
          </cell>
          <cell r="HS87">
            <v>0</v>
          </cell>
          <cell r="HT87" t="str">
            <v>no</v>
          </cell>
          <cell r="HU87" t="str">
            <v>no</v>
          </cell>
          <cell r="HV87" t="str">
            <v>no</v>
          </cell>
          <cell r="HW87" t="str">
            <v>yes</v>
          </cell>
          <cell r="HX87" t="str">
            <v>yes</v>
          </cell>
          <cell r="HY87" t="str">
            <v>yes</v>
          </cell>
          <cell r="HZ87">
            <v>0</v>
          </cell>
          <cell r="IA87">
            <v>0</v>
          </cell>
          <cell r="IB87">
            <v>0</v>
          </cell>
          <cell r="IC87" t="str">
            <v>Rob Charest</v>
          </cell>
          <cell r="ID87" t="str">
            <v>rob.charest@bfim.com</v>
          </cell>
          <cell r="IE87" t="str">
            <v>Boston Financial</v>
          </cell>
          <cell r="IF87" t="str">
            <v>Elderly</v>
          </cell>
          <cell r="IG87">
            <v>0</v>
          </cell>
          <cell r="IH87">
            <v>56</v>
          </cell>
          <cell r="II87">
            <v>88</v>
          </cell>
          <cell r="IJ87">
            <v>47655</v>
          </cell>
          <cell r="IK87">
            <v>139</v>
          </cell>
          <cell r="IL87">
            <v>88</v>
          </cell>
          <cell r="IM87" t="str">
            <v>no</v>
          </cell>
          <cell r="IN87" t="str">
            <v>no</v>
          </cell>
          <cell r="IO87" t="str">
            <v>no</v>
          </cell>
          <cell r="IR87">
            <v>0</v>
          </cell>
          <cell r="IS87" t="str">
            <v>no</v>
          </cell>
        </row>
        <row r="88">
          <cell r="A88">
            <v>24204</v>
          </cell>
          <cell r="B88" t="str">
            <v>2024-03-01 13:38:21</v>
          </cell>
          <cell r="C88" t="str">
            <v>Q:/http-files/mf/2024-HTC/mf24204/24204_Greens at Retton-MFUniformApp.xlsx</v>
          </cell>
          <cell r="D88" t="str">
            <v>no</v>
          </cell>
          <cell r="E88" t="str">
            <v>yes</v>
          </cell>
          <cell r="F88" t="str">
            <v>yes</v>
          </cell>
          <cell r="G88" t="str">
            <v>no</v>
          </cell>
          <cell r="H88" t="str">
            <v>psefeldt@kildayco.net</v>
          </cell>
          <cell r="I88" t="str">
            <v>Phyllis Sefeldt</v>
          </cell>
          <cell r="J88" t="str">
            <v>(713) 256-3402</v>
          </cell>
          <cell r="K88" t="str">
            <v>(713) 914-9400</v>
          </cell>
          <cell r="L88" t="str">
            <v>yes</v>
          </cell>
          <cell r="M88" t="str">
            <v>yes</v>
          </cell>
          <cell r="N88" t="str">
            <v>yes</v>
          </cell>
          <cell r="O88">
            <v>0</v>
          </cell>
          <cell r="P88">
            <v>34</v>
          </cell>
          <cell r="Q88">
            <v>54</v>
          </cell>
          <cell r="R88">
            <v>21</v>
          </cell>
          <cell r="S88">
            <v>0</v>
          </cell>
          <cell r="T88">
            <v>0</v>
          </cell>
          <cell r="U88">
            <v>0</v>
          </cell>
          <cell r="V88">
            <v>0</v>
          </cell>
          <cell r="W88" t="str">
            <v>Tyler Ray, PE</v>
          </cell>
          <cell r="X88">
            <v>0</v>
          </cell>
          <cell r="Y88" t="str">
            <v>tray@wga-llp.com</v>
          </cell>
          <cell r="Z88">
            <v>0</v>
          </cell>
          <cell r="AA88" t="str">
            <v>WGA Consulting Engineers</v>
          </cell>
          <cell r="AB88">
            <v>0</v>
          </cell>
          <cell r="AC88">
            <v>0</v>
          </cell>
          <cell r="AD88">
            <v>0</v>
          </cell>
          <cell r="AE88">
            <v>0</v>
          </cell>
          <cell r="AF88">
            <v>0</v>
          </cell>
          <cell r="AG88">
            <v>0</v>
          </cell>
          <cell r="AH88" t="str">
            <v>LLC</v>
          </cell>
          <cell r="AI88" t="str">
            <v>chillman@blazerbuilding.com</v>
          </cell>
          <cell r="AJ88" t="str">
            <v>Blazer Building Southwest</v>
          </cell>
          <cell r="AK88">
            <v>0</v>
          </cell>
          <cell r="AL88">
            <v>0</v>
          </cell>
          <cell r="AM88">
            <v>0</v>
          </cell>
          <cell r="AN88">
            <v>0</v>
          </cell>
          <cell r="AO88">
            <v>0</v>
          </cell>
          <cell r="AP88">
            <v>0</v>
          </cell>
          <cell r="AQ88" t="str">
            <v>no</v>
          </cell>
          <cell r="AR88" t="str">
            <v>no</v>
          </cell>
          <cell r="AS88" t="str">
            <v>no</v>
          </cell>
          <cell r="AT88">
            <v>2000000</v>
          </cell>
          <cell r="AU88">
            <v>0</v>
          </cell>
          <cell r="AV88">
            <v>0</v>
          </cell>
          <cell r="AW88" t="str">
            <v>Choose a Dropdown</v>
          </cell>
          <cell r="AX88" t="str">
            <v>HOME-ARP Nonprofit Operating Cost and/or Capacity Building Assistance</v>
          </cell>
          <cell r="AY88">
            <v>0</v>
          </cell>
          <cell r="AZ88">
            <v>0</v>
          </cell>
          <cell r="BA88">
            <v>0</v>
          </cell>
          <cell r="BB88">
            <v>0</v>
          </cell>
          <cell r="BC88">
            <v>0</v>
          </cell>
          <cell r="BD88">
            <v>0</v>
          </cell>
          <cell r="BE88">
            <v>0</v>
          </cell>
          <cell r="BF88">
            <v>0</v>
          </cell>
          <cell r="BG88" t="str">
            <v>Darrell Jack</v>
          </cell>
          <cell r="BH88" t="str">
            <v>djack@stic.net</v>
          </cell>
          <cell r="BI88" t="str">
            <v>Apartment Market Data</v>
          </cell>
          <cell r="BJ88">
            <v>0</v>
          </cell>
          <cell r="BK88" t="str">
            <v>Choose a Dropdown</v>
          </cell>
          <cell r="BL88">
            <v>0</v>
          </cell>
          <cell r="BM88">
            <v>0</v>
          </cell>
          <cell r="BN88">
            <v>0</v>
          </cell>
          <cell r="BO88">
            <v>0</v>
          </cell>
          <cell r="BP88">
            <v>0</v>
          </cell>
          <cell r="BQ88">
            <v>0</v>
          </cell>
          <cell r="BR88">
            <v>0</v>
          </cell>
          <cell r="BS88" t="str">
            <v>Chris Cameron</v>
          </cell>
          <cell r="BT88" t="str">
            <v>ccameron@blazerrealestate.com</v>
          </cell>
          <cell r="BU88" t="str">
            <v>Blazer Real Estate Services</v>
          </cell>
          <cell r="BV88" t="str">
            <v>713-955-1155</v>
          </cell>
          <cell r="BW88" t="str">
            <v>If applicable</v>
          </cell>
          <cell r="BX88" t="str">
            <v>No</v>
          </cell>
          <cell r="BY88" t="str">
            <v>no</v>
          </cell>
          <cell r="BZ88">
            <v>0</v>
          </cell>
          <cell r="CA88" t="str">
            <v>Jessica Bailey</v>
          </cell>
          <cell r="CB88" t="str">
            <v>dominique@empowercdc.org</v>
          </cell>
          <cell r="CC88" t="str">
            <v>Education Based Housing, Inc.</v>
          </cell>
          <cell r="CD88">
            <v>0</v>
          </cell>
          <cell r="CE88">
            <v>0</v>
          </cell>
          <cell r="CF88">
            <v>0</v>
          </cell>
          <cell r="CG88">
            <v>98</v>
          </cell>
          <cell r="CH88">
            <v>0</v>
          </cell>
          <cell r="CI88">
            <v>10</v>
          </cell>
          <cell r="CJ88">
            <v>0</v>
          </cell>
          <cell r="CK88">
            <v>40</v>
          </cell>
          <cell r="CL88">
            <v>48</v>
          </cell>
          <cell r="CM88">
            <v>0</v>
          </cell>
          <cell r="CN88">
            <v>0</v>
          </cell>
          <cell r="CO88">
            <v>0</v>
          </cell>
          <cell r="CP88">
            <v>11</v>
          </cell>
          <cell r="CQ88">
            <v>11</v>
          </cell>
          <cell r="CR88">
            <v>0</v>
          </cell>
          <cell r="CS88" t="str">
            <v>Deanne Rareshide</v>
          </cell>
          <cell r="CT88" t="str">
            <v>deanne.rareshide@cohenreznick.com</v>
          </cell>
          <cell r="CU88" t="str">
            <v>CohnReznick</v>
          </cell>
          <cell r="CV88" t="str">
            <v>5005 Woodway Dr. Suite 230</v>
          </cell>
          <cell r="CW88" t="str">
            <v>Houston</v>
          </cell>
          <cell r="CX88" t="str">
            <v>Les Kilday</v>
          </cell>
          <cell r="CY88" t="str">
            <v>les@kildayco.net</v>
          </cell>
          <cell r="CZ88" t="str">
            <v>(713)562-1510</v>
          </cell>
          <cell r="DA88" t="str">
            <v>(281) 207-5494</v>
          </cell>
          <cell r="DB88" t="str">
            <v>TX</v>
          </cell>
          <cell r="DC88">
            <v>77056</v>
          </cell>
          <cell r="DD88" t="str">
            <v>Greens at Retton LP</v>
          </cell>
          <cell r="DE88">
            <v>0</v>
          </cell>
          <cell r="DF88">
            <v>0</v>
          </cell>
          <cell r="DH88" t="str">
            <v>Mark Mucasey</v>
          </cell>
          <cell r="DI88" t="str">
            <v>markm@mucaseyarchitects.com</v>
          </cell>
          <cell r="DJ88" t="str">
            <v>Mucasey &amp; Associates</v>
          </cell>
          <cell r="DK88" t="str">
            <v>Barry Palmer</v>
          </cell>
          <cell r="DL88" t="str">
            <v>bpalmer@coatsrose.com</v>
          </cell>
          <cell r="DM88" t="str">
            <v>Coats Rose</v>
          </cell>
          <cell r="DN88" t="str">
            <v>no</v>
          </cell>
          <cell r="DO88">
            <v>0</v>
          </cell>
          <cell r="DQ88">
            <v>0</v>
          </cell>
          <cell r="DR88">
            <v>0</v>
          </cell>
          <cell r="DS88">
            <v>48201531500</v>
          </cell>
          <cell r="DT88" t="str">
            <v>No</v>
          </cell>
          <cell r="DU88">
            <v>11</v>
          </cell>
          <cell r="DV88" t="str">
            <v>yes</v>
          </cell>
          <cell r="DW88" t="str">
            <v>ARTreach</v>
          </cell>
          <cell r="DX88" t="str">
            <v>Be An Angel</v>
          </cell>
          <cell r="DY88" t="str">
            <v>The Women's Resource</v>
          </cell>
          <cell r="DZ88">
            <v>0</v>
          </cell>
          <cell r="EA88">
            <v>0</v>
          </cell>
          <cell r="EB88">
            <v>0</v>
          </cell>
          <cell r="EC88" t="str">
            <v>New Construction</v>
          </cell>
          <cell r="ED88">
            <v>0</v>
          </cell>
          <cell r="EE88" t="str">
            <v>812 San Antonio St. Suite L20</v>
          </cell>
          <cell r="EF88" t="str">
            <v>Austin</v>
          </cell>
          <cell r="EG88" t="str">
            <v>Lora Myrick</v>
          </cell>
          <cell r="EH88" t="str">
            <v>lora@betcohousinglab.com</v>
          </cell>
          <cell r="EI88" t="str">
            <v>lora@betcohousinglab.com</v>
          </cell>
          <cell r="EJ88" t="str">
            <v>Lora Myrick</v>
          </cell>
          <cell r="EK88" t="str">
            <v>BETCO Consulting, LLC</v>
          </cell>
          <cell r="EL88" t="str">
            <v>(512) 785-3710</v>
          </cell>
          <cell r="EM88" t="str">
            <v>(512) 785-3710</v>
          </cell>
          <cell r="EN88" t="str">
            <v>TX</v>
          </cell>
          <cell r="EO88">
            <v>78701</v>
          </cell>
          <cell r="EP88">
            <v>184.2674731572088</v>
          </cell>
          <cell r="EQ88">
            <v>184.2674731572088</v>
          </cell>
          <cell r="ER88">
            <v>128.8270062271138</v>
          </cell>
          <cell r="ES88" t="str">
            <v>NWC of Retton Dr. &amp; Northwest Frwy</v>
          </cell>
          <cell r="ET88" t="str">
            <v>Houston</v>
          </cell>
          <cell r="EU88" t="str">
            <v>Harris</v>
          </cell>
          <cell r="EV88" t="str">
            <v>Greens at Retton</v>
          </cell>
          <cell r="EW88">
            <v>77092</v>
          </cell>
          <cell r="EX88" t="str">
            <v>Les Kilday</v>
          </cell>
          <cell r="EY88" t="str">
            <v>les@kildayco.net</v>
          </cell>
          <cell r="EZ88" t="str">
            <v>Kilday Partners LLC</v>
          </cell>
          <cell r="FA88" t="str">
            <v>no</v>
          </cell>
          <cell r="FB88" t="str">
            <v>No</v>
          </cell>
          <cell r="FC88">
            <v>53</v>
          </cell>
          <cell r="FD88">
            <v>0</v>
          </cell>
          <cell r="FE88">
            <v>0</v>
          </cell>
          <cell r="FF88">
            <v>0</v>
          </cell>
          <cell r="FG88">
            <v>0</v>
          </cell>
          <cell r="FH88" t="str">
            <v>Yes</v>
          </cell>
          <cell r="FI88" t="str">
            <v>no</v>
          </cell>
          <cell r="FJ88">
            <v>178</v>
          </cell>
          <cell r="FK88">
            <v>1.3</v>
          </cell>
          <cell r="FL88">
            <v>55260</v>
          </cell>
          <cell r="FM88">
            <v>29.835599999999999</v>
          </cell>
          <cell r="FN88" t="str">
            <v>yes</v>
          </cell>
          <cell r="FO88">
            <v>-95.4846</v>
          </cell>
          <cell r="FP88" t="str">
            <v>no</v>
          </cell>
          <cell r="FQ88" t="str">
            <v>no</v>
          </cell>
          <cell r="FR88" t="str">
            <v>No</v>
          </cell>
          <cell r="FS88" t="str">
            <v>No</v>
          </cell>
          <cell r="FT88" t="str">
            <v>yes</v>
          </cell>
          <cell r="FU88">
            <v>0</v>
          </cell>
          <cell r="FV88">
            <v>0</v>
          </cell>
          <cell r="FW88">
            <v>0</v>
          </cell>
          <cell r="FX88">
            <v>0</v>
          </cell>
          <cell r="FY88">
            <v>0</v>
          </cell>
          <cell r="FZ88">
            <v>0</v>
          </cell>
          <cell r="GA88" t="str">
            <v>Greens at Retton LP</v>
          </cell>
          <cell r="GB88" t="str">
            <v>Greens at Retton GP LLC</v>
          </cell>
          <cell r="GC88" t="str">
            <v>HUB Housing, LLC</v>
          </cell>
          <cell r="GD88" t="str">
            <v>Kilday Operating LLC</v>
          </cell>
          <cell r="GE88" t="str">
            <v>LP Kilday LLC</v>
          </cell>
          <cell r="GF88" t="str">
            <v>Limited Partnership</v>
          </cell>
          <cell r="GG88" t="str">
            <v>Limited Liability Company</v>
          </cell>
          <cell r="GH88" t="str">
            <v>Limited Liability Company</v>
          </cell>
          <cell r="GI88" t="str">
            <v>Limited Liability Company</v>
          </cell>
          <cell r="GJ88" t="str">
            <v>Limited Liability Company</v>
          </cell>
          <cell r="GK88">
            <v>0</v>
          </cell>
          <cell r="GL88">
            <v>0</v>
          </cell>
          <cell r="GN88">
            <v>12.8</v>
          </cell>
          <cell r="GO88" t="str">
            <v>3q</v>
          </cell>
          <cell r="GP88">
            <v>1</v>
          </cell>
          <cell r="GQ88">
            <v>6</v>
          </cell>
          <cell r="GR88">
            <v>0</v>
          </cell>
          <cell r="GS88">
            <v>0</v>
          </cell>
          <cell r="GT88" t="str">
            <v>Urban</v>
          </cell>
          <cell r="GU88">
            <v>0</v>
          </cell>
          <cell r="GV88">
            <v>6</v>
          </cell>
          <cell r="GW88">
            <v>9</v>
          </cell>
          <cell r="GX88">
            <v>2</v>
          </cell>
          <cell r="GY88">
            <v>2</v>
          </cell>
          <cell r="GZ88">
            <v>15</v>
          </cell>
          <cell r="HA88">
            <v>11</v>
          </cell>
          <cell r="HB88">
            <v>11</v>
          </cell>
          <cell r="HC88">
            <v>7</v>
          </cell>
          <cell r="HD88">
            <v>5</v>
          </cell>
          <cell r="HE88">
            <v>3</v>
          </cell>
          <cell r="HF88">
            <v>4</v>
          </cell>
          <cell r="HG88">
            <v>1</v>
          </cell>
          <cell r="HH88">
            <v>10</v>
          </cell>
          <cell r="HI88">
            <v>26</v>
          </cell>
          <cell r="HJ88">
            <v>12</v>
          </cell>
          <cell r="HK88">
            <v>6</v>
          </cell>
          <cell r="HL88">
            <v>3</v>
          </cell>
          <cell r="HM88">
            <v>4</v>
          </cell>
          <cell r="HN88">
            <v>0</v>
          </cell>
          <cell r="HO88">
            <v>1</v>
          </cell>
          <cell r="HP88">
            <v>1</v>
          </cell>
          <cell r="HQ88">
            <v>0</v>
          </cell>
          <cell r="HR88">
            <v>19</v>
          </cell>
          <cell r="HS88">
            <v>0</v>
          </cell>
          <cell r="HT88" t="str">
            <v>no</v>
          </cell>
          <cell r="HU88" t="str">
            <v>no</v>
          </cell>
          <cell r="HV88" t="str">
            <v>no</v>
          </cell>
          <cell r="HW88" t="str">
            <v>yes</v>
          </cell>
          <cell r="HX88" t="str">
            <v>yes</v>
          </cell>
          <cell r="HY88" t="str">
            <v>yes</v>
          </cell>
          <cell r="HZ88">
            <v>0</v>
          </cell>
          <cell r="IA88">
            <v>0</v>
          </cell>
          <cell r="IB88">
            <v>0</v>
          </cell>
          <cell r="IC88" t="str">
            <v>Josh Lappen</v>
          </cell>
          <cell r="ID88" t="str">
            <v>josh.lappen@hudsonhousing.com</v>
          </cell>
          <cell r="IE88" t="str">
            <v>Hudson Housing Capital</v>
          </cell>
          <cell r="IF88" t="str">
            <v>General</v>
          </cell>
          <cell r="IG88">
            <v>0</v>
          </cell>
          <cell r="IH88">
            <v>56</v>
          </cell>
          <cell r="II88">
            <v>98</v>
          </cell>
          <cell r="IJ88">
            <v>96674</v>
          </cell>
          <cell r="IK88">
            <v>139</v>
          </cell>
          <cell r="IL88">
            <v>109</v>
          </cell>
          <cell r="IM88" t="str">
            <v>no</v>
          </cell>
          <cell r="IN88" t="str">
            <v>no</v>
          </cell>
          <cell r="IO88" t="str">
            <v>no</v>
          </cell>
          <cell r="IP88">
            <v>0</v>
          </cell>
          <cell r="IQ88">
            <v>0</v>
          </cell>
          <cell r="IR88">
            <v>0</v>
          </cell>
          <cell r="IS88" t="str">
            <v>no</v>
          </cell>
        </row>
        <row r="89">
          <cell r="A89">
            <v>24207</v>
          </cell>
          <cell r="B89" t="str">
            <v>2024-03-01 16:08:15</v>
          </cell>
          <cell r="C89" t="str">
            <v>Q:/http-files/mf/2024-HTC/mf24207/Full Application_The Residence at Red Cedar_24207 (USE THIS ONE).xlsx</v>
          </cell>
          <cell r="D89" t="str">
            <v>no</v>
          </cell>
          <cell r="E89" t="str">
            <v>yes</v>
          </cell>
          <cell r="F89" t="str">
            <v>yes</v>
          </cell>
          <cell r="G89" t="str">
            <v>no</v>
          </cell>
          <cell r="H89" t="str">
            <v>ajcarpen@gmail.com</v>
          </cell>
          <cell r="I89" t="str">
            <v>Alyssa Carpenter</v>
          </cell>
          <cell r="J89">
            <v>5127891295</v>
          </cell>
          <cell r="K89">
            <v>5127891295</v>
          </cell>
          <cell r="L89" t="str">
            <v>yes</v>
          </cell>
          <cell r="M89" t="str">
            <v>yes</v>
          </cell>
          <cell r="N89" t="str">
            <v>yes</v>
          </cell>
          <cell r="O89">
            <v>0</v>
          </cell>
          <cell r="P89">
            <v>16</v>
          </cell>
          <cell r="Q89">
            <v>16</v>
          </cell>
          <cell r="R89">
            <v>0</v>
          </cell>
          <cell r="S89">
            <v>0</v>
          </cell>
          <cell r="T89">
            <v>0</v>
          </cell>
          <cell r="U89">
            <v>0</v>
          </cell>
          <cell r="V89" t="str">
            <v>Pat Tolin</v>
          </cell>
          <cell r="W89" t="str">
            <v>Sam Malinowsky</v>
          </cell>
          <cell r="X89" t="str">
            <v>pat@themcpgroup.com</v>
          </cell>
          <cell r="Y89" t="str">
            <v>smcivilengr@gmail.com</v>
          </cell>
          <cell r="Z89" t="str">
            <v>MCP Build, Inc</v>
          </cell>
          <cell r="AA89" t="str">
            <v>SM Engineering</v>
          </cell>
          <cell r="AB89">
            <v>0</v>
          </cell>
          <cell r="AC89">
            <v>0</v>
          </cell>
          <cell r="AD89">
            <v>0</v>
          </cell>
          <cell r="AE89">
            <v>0</v>
          </cell>
          <cell r="AF89">
            <v>0</v>
          </cell>
          <cell r="AG89">
            <v>0</v>
          </cell>
          <cell r="AH89" t="str">
            <v>Pat Tolin</v>
          </cell>
          <cell r="AI89" t="str">
            <v>pat@themcpgroup.com</v>
          </cell>
          <cell r="AJ89" t="str">
            <v>MCP Build, Inc</v>
          </cell>
          <cell r="AK89">
            <v>0</v>
          </cell>
          <cell r="AL89">
            <v>0</v>
          </cell>
          <cell r="AM89">
            <v>0</v>
          </cell>
          <cell r="AN89">
            <v>0</v>
          </cell>
          <cell r="AO89">
            <v>0</v>
          </cell>
          <cell r="AP89">
            <v>0</v>
          </cell>
          <cell r="AQ89" t="str">
            <v>no</v>
          </cell>
          <cell r="AR89" t="str">
            <v>no</v>
          </cell>
          <cell r="AS89" t="str">
            <v>no</v>
          </cell>
          <cell r="AT89">
            <v>802916</v>
          </cell>
          <cell r="AU89">
            <v>0</v>
          </cell>
          <cell r="AV89">
            <v>0</v>
          </cell>
          <cell r="AW89" t="str">
            <v>Choose a Dropdown</v>
          </cell>
          <cell r="AX89" t="str">
            <v>HOME-ARP Nonprofit Operating Cost and/or Capacity Building Assistance</v>
          </cell>
          <cell r="AY89">
            <v>0</v>
          </cell>
          <cell r="AZ89">
            <v>0</v>
          </cell>
          <cell r="BA89">
            <v>0</v>
          </cell>
          <cell r="BB89" t="str">
            <v>Pat Tolin</v>
          </cell>
          <cell r="BC89" t="str">
            <v>pat@themcpgroup.com</v>
          </cell>
          <cell r="BD89" t="str">
            <v>MCP Build, Inc</v>
          </cell>
          <cell r="BE89">
            <v>0</v>
          </cell>
          <cell r="BF89">
            <v>0</v>
          </cell>
          <cell r="BG89" t="str">
            <v>Brandon Lawlor</v>
          </cell>
          <cell r="BH89" t="str">
            <v>brandon.lawlor@novoco.com</v>
          </cell>
          <cell r="BI89" t="str">
            <v>Novogradac &amp; Company</v>
          </cell>
          <cell r="BJ89">
            <v>0</v>
          </cell>
          <cell r="BK89" t="str">
            <v>Choose a Dropdown</v>
          </cell>
          <cell r="BL89">
            <v>0</v>
          </cell>
          <cell r="BM89">
            <v>0</v>
          </cell>
          <cell r="BN89">
            <v>0</v>
          </cell>
          <cell r="BO89">
            <v>0</v>
          </cell>
          <cell r="BP89">
            <v>0</v>
          </cell>
          <cell r="BQ89">
            <v>0</v>
          </cell>
          <cell r="BR89">
            <v>0</v>
          </cell>
          <cell r="BS89" t="str">
            <v>Stephanie Baker</v>
          </cell>
          <cell r="BT89" t="str">
            <v>sbaker@accoladepm.com</v>
          </cell>
          <cell r="BU89" t="str">
            <v>Accolade Property Management</v>
          </cell>
          <cell r="BV89">
            <v>2144960600</v>
          </cell>
          <cell r="BX89" t="str">
            <v>No</v>
          </cell>
          <cell r="BY89" t="str">
            <v>No</v>
          </cell>
          <cell r="BZ89">
            <v>0</v>
          </cell>
          <cell r="CA89">
            <v>0</v>
          </cell>
          <cell r="CB89">
            <v>0</v>
          </cell>
          <cell r="CD89">
            <v>0</v>
          </cell>
          <cell r="CE89">
            <v>0</v>
          </cell>
          <cell r="CG89">
            <v>32</v>
          </cell>
          <cell r="CH89">
            <v>0</v>
          </cell>
          <cell r="CI89">
            <v>3</v>
          </cell>
          <cell r="CJ89">
            <v>0</v>
          </cell>
          <cell r="CK89">
            <v>7</v>
          </cell>
          <cell r="CL89">
            <v>22</v>
          </cell>
          <cell r="CM89">
            <v>0</v>
          </cell>
          <cell r="CN89">
            <v>0</v>
          </cell>
          <cell r="CO89">
            <v>0</v>
          </cell>
          <cell r="CP89">
            <v>0</v>
          </cell>
          <cell r="CQ89">
            <v>0</v>
          </cell>
          <cell r="CR89">
            <v>0</v>
          </cell>
          <cell r="CS89" t="str">
            <v>Charles McCall</v>
          </cell>
          <cell r="CT89" t="str">
            <v>charles.mccall@novoco.com</v>
          </cell>
          <cell r="CU89" t="str">
            <v>Novogradac &amp; Company</v>
          </cell>
          <cell r="CV89" t="str">
            <v>254 N Santa Fe Ave, Suite A</v>
          </cell>
          <cell r="CW89" t="str">
            <v>Salina</v>
          </cell>
          <cell r="CX89" t="str">
            <v>April Engstrom</v>
          </cell>
          <cell r="CY89" t="str">
            <v>aengstrom@overlandpg.com</v>
          </cell>
          <cell r="CZ89">
            <v>7852120810</v>
          </cell>
          <cell r="DA89">
            <v>7852120810</v>
          </cell>
          <cell r="DB89" t="str">
            <v>KS</v>
          </cell>
          <cell r="DC89">
            <v>67401</v>
          </cell>
          <cell r="DD89" t="str">
            <v>OPG Red Cedar Partners, LLC</v>
          </cell>
          <cell r="DE89">
            <v>0</v>
          </cell>
          <cell r="DF89">
            <v>0</v>
          </cell>
          <cell r="DH89" t="str">
            <v>Jeff Gillam</v>
          </cell>
          <cell r="DI89" t="str">
            <v>jgillam@jgrarchitects.com</v>
          </cell>
          <cell r="DJ89" t="str">
            <v>Jones Gillam Renz</v>
          </cell>
          <cell r="DK89" t="str">
            <v>Samuel J. Thompson</v>
          </cell>
          <cell r="DL89" t="str">
            <v>sthompson@winthrop.com</v>
          </cell>
          <cell r="DM89" t="str">
            <v>Winthrop &amp; Weinstine, P.A.</v>
          </cell>
          <cell r="DN89" t="str">
            <v>no</v>
          </cell>
          <cell r="DO89">
            <v>0</v>
          </cell>
          <cell r="DQ89">
            <v>0</v>
          </cell>
          <cell r="DR89">
            <v>0</v>
          </cell>
          <cell r="DS89">
            <v>48349970901</v>
          </cell>
          <cell r="DT89" t="str">
            <v>No</v>
          </cell>
          <cell r="DU89">
            <v>11</v>
          </cell>
          <cell r="DV89" t="str">
            <v>yes</v>
          </cell>
          <cell r="DW89" t="str">
            <v>Corsicana &amp; Navarro County Chamber of Commerce</v>
          </cell>
          <cell r="DX89" t="str">
            <v>Hope to Go Food Pantry</v>
          </cell>
          <cell r="DY89" t="str">
            <v>Meals on Wheels North Central Texas</v>
          </cell>
          <cell r="DZ89" t="str">
            <v>The Salvation Army of Corsicana</v>
          </cell>
          <cell r="EA89" t="str">
            <v>NA</v>
          </cell>
          <cell r="EB89">
            <v>0</v>
          </cell>
          <cell r="EC89" t="str">
            <v>New Construction</v>
          </cell>
          <cell r="ED89">
            <v>0</v>
          </cell>
          <cell r="EE89" t="str">
            <v>1305 E 6th, Ste 12</v>
          </cell>
          <cell r="EF89" t="str">
            <v>Austin</v>
          </cell>
          <cell r="EG89" t="str">
            <v>Alyssa Carpenter</v>
          </cell>
          <cell r="EH89" t="str">
            <v>ajcarpen@gmail.com</v>
          </cell>
          <cell r="EI89" t="str">
            <v>ajcarpen@gmail.com</v>
          </cell>
          <cell r="EJ89" t="str">
            <v>Alyssa Carpenter</v>
          </cell>
          <cell r="EK89" t="str">
            <v>S.Anderson Consulting, LLC</v>
          </cell>
          <cell r="EL89">
            <v>5127891295</v>
          </cell>
          <cell r="EM89">
            <v>5127891295</v>
          </cell>
          <cell r="EN89" t="str">
            <v>TX</v>
          </cell>
          <cell r="EO89">
            <v>78702</v>
          </cell>
          <cell r="EP89">
            <v>218.2597377931034</v>
          </cell>
          <cell r="EQ89">
            <v>218.2597377931034</v>
          </cell>
          <cell r="ER89">
            <v>158.93286206896551</v>
          </cell>
          <cell r="ES89" t="str">
            <v>E side of S 45th St, S of W Park Row Blvd</v>
          </cell>
          <cell r="ET89" t="str">
            <v>Corsicana</v>
          </cell>
          <cell r="EU89" t="str">
            <v>Navarro</v>
          </cell>
          <cell r="EV89" t="str">
            <v>The Residence at Red Cedar</v>
          </cell>
          <cell r="EW89">
            <v>75110</v>
          </cell>
          <cell r="EX89" t="str">
            <v>April Engstrom</v>
          </cell>
          <cell r="EY89" t="str">
            <v>aengstrom@overlandpg.com</v>
          </cell>
          <cell r="EZ89" t="str">
            <v>Overland Property Group</v>
          </cell>
          <cell r="FA89" t="str">
            <v>no</v>
          </cell>
          <cell r="FB89" t="str">
            <v>No</v>
          </cell>
          <cell r="FC89">
            <v>52</v>
          </cell>
          <cell r="FD89">
            <v>0</v>
          </cell>
          <cell r="FE89" t="str">
            <v>Sam Malinowsky</v>
          </cell>
          <cell r="FF89" t="str">
            <v>smcivilengr@gmail.com</v>
          </cell>
          <cell r="FG89" t="str">
            <v>SM Engineering</v>
          </cell>
          <cell r="FH89" t="str">
            <v>No</v>
          </cell>
          <cell r="FI89" t="str">
            <v>no</v>
          </cell>
          <cell r="FJ89">
            <v>64</v>
          </cell>
          <cell r="FK89">
            <v>1.3</v>
          </cell>
          <cell r="FL89">
            <v>41382</v>
          </cell>
          <cell r="FM89">
            <v>32.066271</v>
          </cell>
          <cell r="FN89" t="str">
            <v>yes</v>
          </cell>
          <cell r="FO89">
            <v>-96.501157000000006</v>
          </cell>
          <cell r="FP89" t="str">
            <v>yes</v>
          </cell>
          <cell r="FQ89" t="str">
            <v>no</v>
          </cell>
          <cell r="FR89" t="str">
            <v>No</v>
          </cell>
          <cell r="FS89" t="str">
            <v>No</v>
          </cell>
          <cell r="FT89" t="str">
            <v>yes</v>
          </cell>
          <cell r="FU89">
            <v>0</v>
          </cell>
          <cell r="FV89">
            <v>0</v>
          </cell>
          <cell r="FW89">
            <v>0</v>
          </cell>
          <cell r="FX89" t="str">
            <v>x</v>
          </cell>
          <cell r="FY89">
            <v>0</v>
          </cell>
          <cell r="FZ89">
            <v>0</v>
          </cell>
          <cell r="GA89" t="str">
            <v>OPG Red Cedar Partners, LLC</v>
          </cell>
          <cell r="GB89" t="str">
            <v>OPG RC Managers, LLC</v>
          </cell>
          <cell r="GC89" t="str">
            <v>Overland Communities Group, LLC</v>
          </cell>
          <cell r="GD89" t="str">
            <v>Overland Property Group, LLC (Delaware)</v>
          </cell>
          <cell r="GE89" t="str">
            <v>Overland Property Group, LLC (Kansas)</v>
          </cell>
          <cell r="GF89" t="str">
            <v>Limited Liability Company</v>
          </cell>
          <cell r="GG89" t="str">
            <v>Limited Liability Company</v>
          </cell>
          <cell r="GH89" t="str">
            <v>Limited Liability Company</v>
          </cell>
          <cell r="GI89" t="str">
            <v>Limited Liability Company</v>
          </cell>
          <cell r="GJ89" t="str">
            <v>Limited Liability Company</v>
          </cell>
          <cell r="GK89">
            <v>0</v>
          </cell>
          <cell r="GL89">
            <v>0</v>
          </cell>
          <cell r="GM89" t="str">
            <v>Horizon Bank</v>
          </cell>
          <cell r="GN89">
            <v>13.4</v>
          </cell>
          <cell r="GO89" t="str">
            <v>4q</v>
          </cell>
          <cell r="GP89">
            <v>1</v>
          </cell>
          <cell r="GQ89">
            <v>3</v>
          </cell>
          <cell r="GR89">
            <v>0</v>
          </cell>
          <cell r="GS89">
            <v>0</v>
          </cell>
          <cell r="GT89" t="str">
            <v>Rural</v>
          </cell>
          <cell r="GU89">
            <v>0</v>
          </cell>
          <cell r="GV89">
            <v>6</v>
          </cell>
          <cell r="GW89">
            <v>9</v>
          </cell>
          <cell r="GX89">
            <v>2</v>
          </cell>
          <cell r="GY89">
            <v>0</v>
          </cell>
          <cell r="GZ89">
            <v>15</v>
          </cell>
          <cell r="HA89">
            <v>11</v>
          </cell>
          <cell r="HB89">
            <v>11</v>
          </cell>
          <cell r="HC89">
            <v>7</v>
          </cell>
          <cell r="HD89">
            <v>5</v>
          </cell>
          <cell r="HE89">
            <v>3</v>
          </cell>
          <cell r="HF89">
            <v>4</v>
          </cell>
          <cell r="HG89">
            <v>1</v>
          </cell>
          <cell r="HH89">
            <v>10</v>
          </cell>
          <cell r="HI89">
            <v>26</v>
          </cell>
          <cell r="HJ89">
            <v>12</v>
          </cell>
          <cell r="HK89">
            <v>6</v>
          </cell>
          <cell r="HL89">
            <v>3</v>
          </cell>
          <cell r="HM89">
            <v>4</v>
          </cell>
          <cell r="HN89">
            <v>0</v>
          </cell>
          <cell r="HO89">
            <v>1</v>
          </cell>
          <cell r="HP89">
            <v>0</v>
          </cell>
          <cell r="HQ89">
            <v>0</v>
          </cell>
          <cell r="HR89">
            <v>17</v>
          </cell>
          <cell r="HS89">
            <v>0</v>
          </cell>
          <cell r="HT89" t="str">
            <v>no</v>
          </cell>
          <cell r="HU89" t="str">
            <v>no</v>
          </cell>
          <cell r="HV89" t="str">
            <v>no</v>
          </cell>
          <cell r="HW89" t="str">
            <v>yes</v>
          </cell>
          <cell r="HX89" t="str">
            <v>yes</v>
          </cell>
          <cell r="HY89" t="str">
            <v>yes</v>
          </cell>
          <cell r="HZ89" t="str">
            <v>The Salvation Army of Corsicana</v>
          </cell>
          <cell r="IA89">
            <v>0</v>
          </cell>
          <cell r="IB89">
            <v>0</v>
          </cell>
          <cell r="IC89" t="str">
            <v>Thomas J Stratman</v>
          </cell>
          <cell r="ID89">
            <v>0</v>
          </cell>
          <cell r="IE89" t="str">
            <v>MHEG</v>
          </cell>
          <cell r="IF89" t="str">
            <v>Elderly</v>
          </cell>
          <cell r="IG89">
            <v>0</v>
          </cell>
          <cell r="IH89">
            <v>56</v>
          </cell>
          <cell r="II89">
            <v>32</v>
          </cell>
          <cell r="IJ89">
            <v>23200</v>
          </cell>
          <cell r="IK89">
            <v>136</v>
          </cell>
          <cell r="IL89">
            <v>32</v>
          </cell>
          <cell r="IM89" t="str">
            <v>no</v>
          </cell>
          <cell r="IN89" t="str">
            <v>no</v>
          </cell>
          <cell r="IO89" t="str">
            <v>no</v>
          </cell>
          <cell r="IR89">
            <v>0</v>
          </cell>
          <cell r="IS89" t="str">
            <v>no</v>
          </cell>
        </row>
        <row r="90">
          <cell r="A90">
            <v>24211</v>
          </cell>
          <cell r="B90" t="str">
            <v>2024-03-01 15:25:37</v>
          </cell>
          <cell r="C90" t="str">
            <v>Q:/http-files/mf/2024-HTC/mf24211/24 Full Application_24211 The Rsvs at Live Oak.xlsx</v>
          </cell>
          <cell r="D90" t="str">
            <v>no</v>
          </cell>
          <cell r="E90" t="str">
            <v>yes</v>
          </cell>
          <cell r="F90" t="str">
            <v>yes</v>
          </cell>
          <cell r="G90" t="str">
            <v>no</v>
          </cell>
          <cell r="H90" t="str">
            <v>ajcarpen@gmail.com</v>
          </cell>
          <cell r="I90" t="str">
            <v>Alyssa Carpenter</v>
          </cell>
          <cell r="J90">
            <v>5127891295</v>
          </cell>
          <cell r="K90">
            <v>5127891295</v>
          </cell>
          <cell r="L90" t="str">
            <v>yes</v>
          </cell>
          <cell r="M90" t="str">
            <v>yes</v>
          </cell>
          <cell r="N90" t="str">
            <v>yes</v>
          </cell>
          <cell r="O90">
            <v>0</v>
          </cell>
          <cell r="P90">
            <v>10</v>
          </cell>
          <cell r="Q90">
            <v>18</v>
          </cell>
          <cell r="R90">
            <v>6</v>
          </cell>
          <cell r="S90">
            <v>0</v>
          </cell>
          <cell r="T90">
            <v>0</v>
          </cell>
          <cell r="U90">
            <v>0</v>
          </cell>
          <cell r="V90" t="str">
            <v>Pat Tolin</v>
          </cell>
          <cell r="W90" t="str">
            <v>Sam Malinowsky</v>
          </cell>
          <cell r="X90" t="str">
            <v>pat@themcpgroup.com</v>
          </cell>
          <cell r="Y90" t="str">
            <v>smcivilengr@gmail.com</v>
          </cell>
          <cell r="Z90" t="str">
            <v>MCP Build, Inc</v>
          </cell>
          <cell r="AA90" t="str">
            <v>SM Engineering</v>
          </cell>
          <cell r="AB90">
            <v>0</v>
          </cell>
          <cell r="AC90">
            <v>0</v>
          </cell>
          <cell r="AD90">
            <v>0</v>
          </cell>
          <cell r="AE90">
            <v>0</v>
          </cell>
          <cell r="AF90">
            <v>0</v>
          </cell>
          <cell r="AG90">
            <v>0</v>
          </cell>
          <cell r="AH90" t="str">
            <v>Pat Tolin</v>
          </cell>
          <cell r="AI90" t="str">
            <v>pat@themcpgroup.com</v>
          </cell>
          <cell r="AJ90" t="str">
            <v>MCP Build, Inc</v>
          </cell>
          <cell r="AK90">
            <v>0</v>
          </cell>
          <cell r="AL90">
            <v>0</v>
          </cell>
          <cell r="AM90">
            <v>0</v>
          </cell>
          <cell r="AN90">
            <v>0</v>
          </cell>
          <cell r="AO90">
            <v>0</v>
          </cell>
          <cell r="AP90">
            <v>0</v>
          </cell>
          <cell r="AQ90" t="str">
            <v>no</v>
          </cell>
          <cell r="AR90" t="str">
            <v>no</v>
          </cell>
          <cell r="AS90" t="str">
            <v>no</v>
          </cell>
          <cell r="AT90">
            <v>900000</v>
          </cell>
          <cell r="AU90">
            <v>0</v>
          </cell>
          <cell r="AV90">
            <v>0</v>
          </cell>
          <cell r="AW90" t="str">
            <v>Choose a Dropdown</v>
          </cell>
          <cell r="AX90" t="str">
            <v>HOME-ARP Nonprofit Operating Cost and/or Capacity Building Assistance</v>
          </cell>
          <cell r="AY90">
            <v>0</v>
          </cell>
          <cell r="AZ90">
            <v>0</v>
          </cell>
          <cell r="BA90">
            <v>0</v>
          </cell>
          <cell r="BB90" t="str">
            <v>Pat Tolin</v>
          </cell>
          <cell r="BC90" t="str">
            <v>pat@themcpgroup.com</v>
          </cell>
          <cell r="BD90" t="str">
            <v>MCP Build, Inc</v>
          </cell>
          <cell r="BE90">
            <v>0</v>
          </cell>
          <cell r="BF90">
            <v>0</v>
          </cell>
          <cell r="BG90" t="str">
            <v>Brandon Lawlor</v>
          </cell>
          <cell r="BH90" t="str">
            <v>brandon.lawlor@novoco.com</v>
          </cell>
          <cell r="BI90" t="str">
            <v>Novogradac &amp; Company</v>
          </cell>
          <cell r="BJ90">
            <v>0</v>
          </cell>
          <cell r="BK90" t="str">
            <v>Choose a Dropdown</v>
          </cell>
          <cell r="BL90">
            <v>0</v>
          </cell>
          <cell r="BM90">
            <v>0</v>
          </cell>
          <cell r="BN90">
            <v>0</v>
          </cell>
          <cell r="BO90">
            <v>0</v>
          </cell>
          <cell r="BP90">
            <v>0</v>
          </cell>
          <cell r="BQ90">
            <v>0</v>
          </cell>
          <cell r="BR90">
            <v>0</v>
          </cell>
          <cell r="BS90" t="str">
            <v>Stephanie Baker</v>
          </cell>
          <cell r="BT90" t="str">
            <v>sbaker@accoladepm.com</v>
          </cell>
          <cell r="BU90" t="str">
            <v>Accolade Property Management</v>
          </cell>
          <cell r="BV90">
            <v>2144960600</v>
          </cell>
          <cell r="BX90" t="str">
            <v>No</v>
          </cell>
          <cell r="BY90" t="str">
            <v>No</v>
          </cell>
          <cell r="BZ90">
            <v>0</v>
          </cell>
          <cell r="CA90">
            <v>0</v>
          </cell>
          <cell r="CB90">
            <v>0</v>
          </cell>
          <cell r="CC90" t="str">
            <v>TBD</v>
          </cell>
          <cell r="CD90">
            <v>0</v>
          </cell>
          <cell r="CE90">
            <v>0</v>
          </cell>
          <cell r="CG90">
            <v>27</v>
          </cell>
          <cell r="CH90">
            <v>0</v>
          </cell>
          <cell r="CI90">
            <v>0</v>
          </cell>
          <cell r="CJ90">
            <v>0</v>
          </cell>
          <cell r="CK90">
            <v>0</v>
          </cell>
          <cell r="CL90">
            <v>27</v>
          </cell>
          <cell r="CM90">
            <v>0</v>
          </cell>
          <cell r="CN90">
            <v>0</v>
          </cell>
          <cell r="CO90">
            <v>0</v>
          </cell>
          <cell r="CP90">
            <v>7</v>
          </cell>
          <cell r="CQ90">
            <v>7</v>
          </cell>
          <cell r="CR90">
            <v>0</v>
          </cell>
          <cell r="CS90" t="str">
            <v>Charles McCall</v>
          </cell>
          <cell r="CT90" t="str">
            <v>charles.mccall@novoco.com</v>
          </cell>
          <cell r="CU90" t="str">
            <v>Novogradac &amp; Company</v>
          </cell>
          <cell r="CV90" t="str">
            <v>254 N Santa Fe Ave, Suite A</v>
          </cell>
          <cell r="CW90" t="str">
            <v>Salina</v>
          </cell>
          <cell r="CX90" t="str">
            <v>April Engstrom</v>
          </cell>
          <cell r="CY90" t="str">
            <v>aengstrom@overlandpg.com</v>
          </cell>
          <cell r="CZ90">
            <v>7852120810</v>
          </cell>
          <cell r="DA90">
            <v>7852120810</v>
          </cell>
          <cell r="DB90" t="str">
            <v>KS</v>
          </cell>
          <cell r="DC90">
            <v>67401</v>
          </cell>
          <cell r="DD90" t="str">
            <v>OPG Live Oak Partners, LLC</v>
          </cell>
          <cell r="DE90">
            <v>0</v>
          </cell>
          <cell r="DF90">
            <v>0</v>
          </cell>
          <cell r="DH90" t="str">
            <v>Jeff Gillam</v>
          </cell>
          <cell r="DI90" t="str">
            <v>jgillam@jgrarchitects.com</v>
          </cell>
          <cell r="DJ90" t="str">
            <v>Jones Gillam Renz</v>
          </cell>
          <cell r="DK90" t="str">
            <v>Samuel J. Thompson</v>
          </cell>
          <cell r="DL90" t="str">
            <v>sthompson@winthrop.com</v>
          </cell>
          <cell r="DM90" t="str">
            <v>Winthrop &amp; Weinstine, P.A.</v>
          </cell>
          <cell r="DN90" t="str">
            <v>no</v>
          </cell>
          <cell r="DO90">
            <v>0</v>
          </cell>
          <cell r="DQ90">
            <v>0</v>
          </cell>
          <cell r="DR90">
            <v>0</v>
          </cell>
          <cell r="DS90">
            <v>48013960102</v>
          </cell>
          <cell r="DT90" t="str">
            <v>No</v>
          </cell>
          <cell r="DU90">
            <v>10</v>
          </cell>
          <cell r="DV90" t="str">
            <v>no</v>
          </cell>
          <cell r="DW90">
            <v>0</v>
          </cell>
          <cell r="DX90">
            <v>0</v>
          </cell>
          <cell r="DY90">
            <v>0</v>
          </cell>
          <cell r="DZ90">
            <v>0</v>
          </cell>
          <cell r="EA90">
            <v>0</v>
          </cell>
          <cell r="EB90">
            <v>0</v>
          </cell>
          <cell r="EC90" t="str">
            <v>New Construction</v>
          </cell>
          <cell r="ED90">
            <v>0</v>
          </cell>
          <cell r="EE90" t="str">
            <v>1305 E 6th, Ste 12</v>
          </cell>
          <cell r="EF90" t="str">
            <v>Austin</v>
          </cell>
          <cell r="EG90" t="str">
            <v>Alyssa Carpenter</v>
          </cell>
          <cell r="EH90" t="str">
            <v>ajcarpen@gmail.com</v>
          </cell>
          <cell r="EI90" t="str">
            <v>ajcarpen@gmail.com</v>
          </cell>
          <cell r="EJ90" t="str">
            <v>Alyssa Carpenter</v>
          </cell>
          <cell r="EK90" t="str">
            <v>S.Anderson Consulting, LLC</v>
          </cell>
          <cell r="EL90">
            <v>5127891295</v>
          </cell>
          <cell r="EM90">
            <v>5127891295</v>
          </cell>
          <cell r="EN90" t="str">
            <v>TX</v>
          </cell>
          <cell r="EO90">
            <v>78702</v>
          </cell>
          <cell r="EP90">
            <v>256.30348007246369</v>
          </cell>
          <cell r="EQ90">
            <v>256.30348007246369</v>
          </cell>
          <cell r="ER90">
            <v>176.31742753623189</v>
          </cell>
          <cell r="ES90" t="str">
            <v>217 &amp; 219 Depot Street</v>
          </cell>
          <cell r="ET90" t="str">
            <v>Pleasanton</v>
          </cell>
          <cell r="EU90" t="str">
            <v>Atascosa</v>
          </cell>
          <cell r="EV90" t="str">
            <v>The Residence at Live Oak</v>
          </cell>
          <cell r="EW90">
            <v>78064</v>
          </cell>
          <cell r="EX90" t="str">
            <v>April Engstrom</v>
          </cell>
          <cell r="EY90" t="str">
            <v>aengstrom@overlandpg.com</v>
          </cell>
          <cell r="EZ90" t="str">
            <v>Overland Property Group</v>
          </cell>
          <cell r="FA90" t="str">
            <v>no</v>
          </cell>
          <cell r="FB90" t="str">
            <v>No</v>
          </cell>
          <cell r="FC90">
            <v>31</v>
          </cell>
          <cell r="FD90">
            <v>0</v>
          </cell>
          <cell r="FE90" t="str">
            <v>Sam Malinowsky</v>
          </cell>
          <cell r="FF90" t="str">
            <v>smcivilengr@gmail.com</v>
          </cell>
          <cell r="FG90" t="str">
            <v>SM Engineering</v>
          </cell>
          <cell r="FH90" t="str">
            <v>Yes</v>
          </cell>
          <cell r="FI90" t="str">
            <v>no</v>
          </cell>
          <cell r="FJ90">
            <v>74</v>
          </cell>
          <cell r="FK90">
            <v>1.3</v>
          </cell>
          <cell r="FL90">
            <v>66186</v>
          </cell>
          <cell r="FM90">
            <v>28.962539</v>
          </cell>
          <cell r="FN90" t="str">
            <v>no</v>
          </cell>
          <cell r="FO90">
            <v>-98.478140999999994</v>
          </cell>
          <cell r="FP90" t="str">
            <v>yes</v>
          </cell>
          <cell r="FQ90" t="str">
            <v>no</v>
          </cell>
          <cell r="FR90" t="str">
            <v>No</v>
          </cell>
          <cell r="FS90" t="str">
            <v>No</v>
          </cell>
          <cell r="FT90" t="str">
            <v>yes</v>
          </cell>
          <cell r="FU90">
            <v>0</v>
          </cell>
          <cell r="FV90">
            <v>0</v>
          </cell>
          <cell r="FW90">
            <v>0</v>
          </cell>
          <cell r="FX90">
            <v>0</v>
          </cell>
          <cell r="FY90">
            <v>0</v>
          </cell>
          <cell r="FZ90">
            <v>0</v>
          </cell>
          <cell r="GA90" t="str">
            <v>OPG Live Oak Partners, LLC</v>
          </cell>
          <cell r="GB90" t="str">
            <v>OPG LO Managers, LLC</v>
          </cell>
          <cell r="GC90" t="str">
            <v>Overland Communities Group, LLC</v>
          </cell>
          <cell r="GD90" t="str">
            <v>Overland Property Group, LLC (Delaware)</v>
          </cell>
          <cell r="GE90" t="str">
            <v>Overland Property Group, LLC (Kansas)</v>
          </cell>
          <cell r="GF90" t="str">
            <v>Limited Liability Company</v>
          </cell>
          <cell r="GG90" t="str">
            <v>Limited Liability Company</v>
          </cell>
          <cell r="GH90" t="str">
            <v>Limited Liability Company</v>
          </cell>
          <cell r="GI90" t="str">
            <v>Limited Liability Company</v>
          </cell>
          <cell r="GJ90" t="str">
            <v>Limited Liability Company</v>
          </cell>
          <cell r="GK90" t="str">
            <v>Scott Argo</v>
          </cell>
          <cell r="GL90" t="str">
            <v>sargo@horizonbank.com</v>
          </cell>
          <cell r="GM90" t="str">
            <v>Horizon Bank</v>
          </cell>
          <cell r="GN90">
            <v>9.6999999999999993</v>
          </cell>
          <cell r="GO90" t="str">
            <v>2q</v>
          </cell>
          <cell r="GP90">
            <v>1</v>
          </cell>
          <cell r="GQ90">
            <v>9</v>
          </cell>
          <cell r="GR90">
            <v>0</v>
          </cell>
          <cell r="GS90">
            <v>0</v>
          </cell>
          <cell r="GT90" t="str">
            <v>Rural</v>
          </cell>
          <cell r="GU90">
            <v>0</v>
          </cell>
          <cell r="GV90">
            <v>6</v>
          </cell>
          <cell r="GW90">
            <v>9</v>
          </cell>
          <cell r="GX90">
            <v>2</v>
          </cell>
          <cell r="GY90">
            <v>0</v>
          </cell>
          <cell r="GZ90">
            <v>0</v>
          </cell>
          <cell r="HA90">
            <v>0</v>
          </cell>
          <cell r="HB90">
            <v>11</v>
          </cell>
          <cell r="HC90">
            <v>7</v>
          </cell>
          <cell r="HD90">
            <v>5</v>
          </cell>
          <cell r="HE90">
            <v>3</v>
          </cell>
          <cell r="HF90">
            <v>4</v>
          </cell>
          <cell r="HG90">
            <v>0</v>
          </cell>
          <cell r="HH90">
            <v>10</v>
          </cell>
          <cell r="HI90">
            <v>26</v>
          </cell>
          <cell r="HJ90">
            <v>0</v>
          </cell>
          <cell r="HK90">
            <v>0</v>
          </cell>
          <cell r="HL90">
            <v>0</v>
          </cell>
          <cell r="HM90">
            <v>4</v>
          </cell>
          <cell r="HN90">
            <v>0</v>
          </cell>
          <cell r="HO90">
            <v>1</v>
          </cell>
          <cell r="HP90">
            <v>0</v>
          </cell>
          <cell r="HQ90">
            <v>0</v>
          </cell>
          <cell r="HR90">
            <v>17</v>
          </cell>
          <cell r="HS90">
            <v>0</v>
          </cell>
          <cell r="HT90" t="str">
            <v>no</v>
          </cell>
          <cell r="HU90" t="str">
            <v>no</v>
          </cell>
          <cell r="HV90" t="str">
            <v>no</v>
          </cell>
          <cell r="HW90" t="str">
            <v>no</v>
          </cell>
          <cell r="HX90" t="str">
            <v>no</v>
          </cell>
          <cell r="HY90" t="str">
            <v>no</v>
          </cell>
          <cell r="HZ90">
            <v>0</v>
          </cell>
          <cell r="IA90">
            <v>0</v>
          </cell>
          <cell r="IB90">
            <v>0</v>
          </cell>
          <cell r="IC90" t="str">
            <v>Thomas J Stratman</v>
          </cell>
          <cell r="ID90" t="str">
            <v>tcollins@mheginc.com</v>
          </cell>
          <cell r="IE90" t="str">
            <v>MHEG</v>
          </cell>
          <cell r="IF90" t="str">
            <v>General</v>
          </cell>
          <cell r="IG90">
            <v>0</v>
          </cell>
          <cell r="IH90">
            <v>30</v>
          </cell>
          <cell r="II90">
            <v>27</v>
          </cell>
          <cell r="IJ90">
            <v>27600</v>
          </cell>
          <cell r="IK90">
            <v>88</v>
          </cell>
          <cell r="IL90">
            <v>34</v>
          </cell>
          <cell r="IM90" t="str">
            <v>no</v>
          </cell>
          <cell r="IN90" t="str">
            <v>no</v>
          </cell>
          <cell r="IO90" t="str">
            <v>no</v>
          </cell>
          <cell r="IR90">
            <v>0</v>
          </cell>
          <cell r="IS90" t="str">
            <v>no</v>
          </cell>
        </row>
        <row r="91">
          <cell r="A91">
            <v>24213</v>
          </cell>
          <cell r="B91" t="str">
            <v>2024-03-01 16:03:13</v>
          </cell>
          <cell r="C91" t="str">
            <v>Q:/http-files/mf/2024-HTC/mf24213/Full Application_Residence at Green Meadow_24213 (USE THIE ONE).xlsx</v>
          </cell>
          <cell r="D91" t="str">
            <v>no</v>
          </cell>
          <cell r="E91" t="str">
            <v>yes</v>
          </cell>
          <cell r="F91" t="str">
            <v>yes</v>
          </cell>
          <cell r="G91" t="str">
            <v>no</v>
          </cell>
          <cell r="H91" t="str">
            <v>ajcarpen@gmail.com</v>
          </cell>
          <cell r="I91" t="str">
            <v>Alyssa Carpenter</v>
          </cell>
          <cell r="J91">
            <v>5127891295</v>
          </cell>
          <cell r="K91">
            <v>5127891295</v>
          </cell>
          <cell r="L91" t="str">
            <v>yes</v>
          </cell>
          <cell r="M91" t="str">
            <v>yes</v>
          </cell>
          <cell r="N91" t="str">
            <v>yes</v>
          </cell>
          <cell r="O91">
            <v>0</v>
          </cell>
          <cell r="P91">
            <v>15</v>
          </cell>
          <cell r="Q91">
            <v>15</v>
          </cell>
          <cell r="R91">
            <v>0</v>
          </cell>
          <cell r="S91">
            <v>0</v>
          </cell>
          <cell r="T91">
            <v>0</v>
          </cell>
          <cell r="U91">
            <v>0</v>
          </cell>
          <cell r="V91" t="str">
            <v>Pat Tolin</v>
          </cell>
          <cell r="W91" t="str">
            <v>Sam Malinowsky</v>
          </cell>
          <cell r="X91" t="str">
            <v>pat@themcpgroup.com</v>
          </cell>
          <cell r="Y91" t="str">
            <v>smcivilengr@gmail.com</v>
          </cell>
          <cell r="Z91" t="str">
            <v>MCP Build, Inc</v>
          </cell>
          <cell r="AA91" t="str">
            <v>SM Engineering</v>
          </cell>
          <cell r="AB91">
            <v>0</v>
          </cell>
          <cell r="AC91">
            <v>0</v>
          </cell>
          <cell r="AD91">
            <v>0</v>
          </cell>
          <cell r="AE91">
            <v>0</v>
          </cell>
          <cell r="AF91">
            <v>0</v>
          </cell>
          <cell r="AG91">
            <v>0</v>
          </cell>
          <cell r="AH91" t="str">
            <v>Pat Tolin</v>
          </cell>
          <cell r="AI91" t="str">
            <v>pat@themcpgroup.com</v>
          </cell>
          <cell r="AJ91" t="str">
            <v>MCP Build, Inc</v>
          </cell>
          <cell r="AK91">
            <v>0</v>
          </cell>
          <cell r="AL91">
            <v>0</v>
          </cell>
          <cell r="AM91">
            <v>0</v>
          </cell>
          <cell r="AN91">
            <v>0</v>
          </cell>
          <cell r="AO91">
            <v>0</v>
          </cell>
          <cell r="AP91">
            <v>0</v>
          </cell>
          <cell r="AQ91" t="str">
            <v>no</v>
          </cell>
          <cell r="AR91" t="str">
            <v>no</v>
          </cell>
          <cell r="AS91" t="str">
            <v>no</v>
          </cell>
          <cell r="AT91">
            <v>799120.75</v>
          </cell>
          <cell r="AU91">
            <v>0</v>
          </cell>
          <cell r="AV91">
            <v>0</v>
          </cell>
          <cell r="AW91" t="str">
            <v>Choose a Dropdown</v>
          </cell>
          <cell r="AX91" t="str">
            <v>HOME-ARP Nonprofit Operating Cost and/or Capacity Building Assistance</v>
          </cell>
          <cell r="AY91">
            <v>0</v>
          </cell>
          <cell r="AZ91">
            <v>0</v>
          </cell>
          <cell r="BA91">
            <v>0</v>
          </cell>
          <cell r="BB91" t="str">
            <v>Pat Tolin</v>
          </cell>
          <cell r="BC91" t="str">
            <v>pat@themcpgroup.com</v>
          </cell>
          <cell r="BD91" t="str">
            <v>MCP Build, Inc</v>
          </cell>
          <cell r="BE91">
            <v>0</v>
          </cell>
          <cell r="BF91">
            <v>0</v>
          </cell>
          <cell r="BG91" t="str">
            <v>Brandon Lawlor</v>
          </cell>
          <cell r="BH91" t="str">
            <v>brandon.lawlor@novoco.com</v>
          </cell>
          <cell r="BI91" t="str">
            <v>Novogradac &amp; Company</v>
          </cell>
          <cell r="BJ91">
            <v>0</v>
          </cell>
          <cell r="BK91" t="str">
            <v>Choose a Dropdown</v>
          </cell>
          <cell r="BL91">
            <v>0</v>
          </cell>
          <cell r="BM91">
            <v>0</v>
          </cell>
          <cell r="BN91">
            <v>0</v>
          </cell>
          <cell r="BO91">
            <v>0</v>
          </cell>
          <cell r="BP91">
            <v>0</v>
          </cell>
          <cell r="BQ91">
            <v>0</v>
          </cell>
          <cell r="BR91">
            <v>0</v>
          </cell>
          <cell r="BS91" t="str">
            <v>Stephanie Baker</v>
          </cell>
          <cell r="BT91" t="str">
            <v>sbaker@accoladepm.com</v>
          </cell>
          <cell r="BU91" t="str">
            <v>Accolade Property Management</v>
          </cell>
          <cell r="BV91">
            <v>2144960600</v>
          </cell>
          <cell r="BX91" t="str">
            <v>No</v>
          </cell>
          <cell r="BY91" t="str">
            <v>No</v>
          </cell>
          <cell r="BZ91">
            <v>0</v>
          </cell>
          <cell r="CA91">
            <v>0</v>
          </cell>
          <cell r="CB91">
            <v>0</v>
          </cell>
          <cell r="CC91" t="str">
            <v>TBD</v>
          </cell>
          <cell r="CD91">
            <v>0</v>
          </cell>
          <cell r="CE91">
            <v>0</v>
          </cell>
          <cell r="CG91">
            <v>30</v>
          </cell>
          <cell r="CH91">
            <v>0</v>
          </cell>
          <cell r="CI91">
            <v>3</v>
          </cell>
          <cell r="CJ91">
            <v>0</v>
          </cell>
          <cell r="CK91">
            <v>6</v>
          </cell>
          <cell r="CL91">
            <v>21</v>
          </cell>
          <cell r="CM91">
            <v>0</v>
          </cell>
          <cell r="CN91">
            <v>0</v>
          </cell>
          <cell r="CO91">
            <v>0</v>
          </cell>
          <cell r="CP91">
            <v>0</v>
          </cell>
          <cell r="CQ91">
            <v>0</v>
          </cell>
          <cell r="CR91">
            <v>0</v>
          </cell>
          <cell r="CS91" t="str">
            <v>Charles McCall</v>
          </cell>
          <cell r="CT91" t="str">
            <v>charles.mccall@novoco.com</v>
          </cell>
          <cell r="CU91" t="str">
            <v>Novogradac &amp; Company</v>
          </cell>
          <cell r="CV91" t="str">
            <v>254 N Santa Fe Ave, Suite A</v>
          </cell>
          <cell r="CW91" t="str">
            <v>Salina</v>
          </cell>
          <cell r="CX91" t="str">
            <v>April Engstrom</v>
          </cell>
          <cell r="CY91" t="str">
            <v>aengstrom@overlandpg.com</v>
          </cell>
          <cell r="CZ91">
            <v>7852120810</v>
          </cell>
          <cell r="DA91">
            <v>7852120810</v>
          </cell>
          <cell r="DB91" t="str">
            <v>KS</v>
          </cell>
          <cell r="DC91">
            <v>67401</v>
          </cell>
          <cell r="DD91" t="str">
            <v>OPG Green Meadow Partners, LLC</v>
          </cell>
          <cell r="DE91">
            <v>0</v>
          </cell>
          <cell r="DF91">
            <v>0</v>
          </cell>
          <cell r="DH91" t="str">
            <v>Jeff Gillam</v>
          </cell>
          <cell r="DI91" t="str">
            <v>jgillam@jgrarchitects.com</v>
          </cell>
          <cell r="DJ91" t="str">
            <v>Jones Gillam Renz</v>
          </cell>
          <cell r="DK91" t="str">
            <v>Samuel J. Thompson</v>
          </cell>
          <cell r="DL91" t="str">
            <v>sthompson@winthrop.com</v>
          </cell>
          <cell r="DM91" t="str">
            <v>Winthrop &amp; Weinstine, P.A.</v>
          </cell>
          <cell r="DN91" t="str">
            <v>no</v>
          </cell>
          <cell r="DO91">
            <v>0</v>
          </cell>
          <cell r="DQ91">
            <v>0</v>
          </cell>
          <cell r="DR91">
            <v>0</v>
          </cell>
          <cell r="DS91">
            <v>48451001707</v>
          </cell>
          <cell r="DT91" t="str">
            <v>No</v>
          </cell>
          <cell r="DU91">
            <v>11</v>
          </cell>
          <cell r="DV91" t="str">
            <v>yes</v>
          </cell>
          <cell r="DW91" t="str">
            <v>San Angelo Area Foundation</v>
          </cell>
          <cell r="DX91" t="str">
            <v>Gaililee Community Development Corporation</v>
          </cell>
          <cell r="DY91" t="str">
            <v>United Way of Concho Valley</v>
          </cell>
          <cell r="DZ91" t="str">
            <v>na</v>
          </cell>
          <cell r="EA91">
            <v>0</v>
          </cell>
          <cell r="EB91">
            <v>0</v>
          </cell>
          <cell r="EC91" t="str">
            <v>New Construction</v>
          </cell>
          <cell r="ED91">
            <v>0</v>
          </cell>
          <cell r="EE91" t="str">
            <v>1305 E 6th, Ste 12</v>
          </cell>
          <cell r="EF91" t="str">
            <v>Austin</v>
          </cell>
          <cell r="EG91" t="str">
            <v>Alyssa Carpenter</v>
          </cell>
          <cell r="EH91" t="str">
            <v>ajcarpen@gmail.com</v>
          </cell>
          <cell r="EI91" t="str">
            <v>ajcarpen@gmail.com</v>
          </cell>
          <cell r="EJ91" t="str">
            <v>Alyssa Carpenter</v>
          </cell>
          <cell r="EK91" t="str">
            <v>S.Anderson Consulting, LLC</v>
          </cell>
          <cell r="EL91">
            <v>5127891295</v>
          </cell>
          <cell r="EM91">
            <v>5127891295</v>
          </cell>
          <cell r="EN91" t="str">
            <v>TX</v>
          </cell>
          <cell r="EO91">
            <v>78702</v>
          </cell>
          <cell r="EP91">
            <v>223.82040096551719</v>
          </cell>
          <cell r="EQ91">
            <v>223.82040096551719</v>
          </cell>
          <cell r="ER91">
            <v>186.73255172413789</v>
          </cell>
          <cell r="ES91" t="str">
            <v>NWQ Green Meadow Dr and Southwest Blvd</v>
          </cell>
          <cell r="ET91" t="str">
            <v>San Angelo</v>
          </cell>
          <cell r="EU91" t="str">
            <v>Tom Green</v>
          </cell>
          <cell r="EV91" t="str">
            <v>The Residence at Green Meadow</v>
          </cell>
          <cell r="EW91">
            <v>76904</v>
          </cell>
          <cell r="EX91" t="str">
            <v>April Engstrom</v>
          </cell>
          <cell r="EY91" t="str">
            <v>aengstrom@overlandpg.com</v>
          </cell>
          <cell r="EZ91" t="str">
            <v>Overland Property Group</v>
          </cell>
          <cell r="FA91" t="str">
            <v>no</v>
          </cell>
          <cell r="FB91" t="str">
            <v>No</v>
          </cell>
          <cell r="FC91">
            <v>53</v>
          </cell>
          <cell r="FD91">
            <v>0</v>
          </cell>
          <cell r="FE91" t="str">
            <v>Sam Malinowsky</v>
          </cell>
          <cell r="FF91" t="str">
            <v>smcivilengr@gmail.com</v>
          </cell>
          <cell r="FG91" t="str">
            <v>SM Engineering</v>
          </cell>
          <cell r="FH91" t="str">
            <v>No</v>
          </cell>
          <cell r="FI91" t="str">
            <v>no</v>
          </cell>
          <cell r="FJ91">
            <v>50</v>
          </cell>
          <cell r="FK91">
            <v>1.3</v>
          </cell>
          <cell r="FL91">
            <v>78750</v>
          </cell>
          <cell r="FM91">
            <v>31.422053999999999</v>
          </cell>
          <cell r="FN91" t="str">
            <v>yes</v>
          </cell>
          <cell r="FO91">
            <v>-100.498542</v>
          </cell>
          <cell r="FP91" t="str">
            <v>yes</v>
          </cell>
          <cell r="FQ91" t="str">
            <v>no</v>
          </cell>
          <cell r="FR91" t="str">
            <v>No</v>
          </cell>
          <cell r="FS91" t="str">
            <v>No</v>
          </cell>
          <cell r="FT91" t="str">
            <v>yes</v>
          </cell>
          <cell r="FU91">
            <v>0</v>
          </cell>
          <cell r="FV91">
            <v>0</v>
          </cell>
          <cell r="FW91">
            <v>0</v>
          </cell>
          <cell r="FX91">
            <v>0</v>
          </cell>
          <cell r="FY91">
            <v>0</v>
          </cell>
          <cell r="FZ91">
            <v>0</v>
          </cell>
          <cell r="GA91" t="str">
            <v>OPG Green Meadow Partners, LLC</v>
          </cell>
          <cell r="GB91" t="str">
            <v>OPG GM Managers, LLC</v>
          </cell>
          <cell r="GC91" t="str">
            <v>Overland Communities Group, LLC</v>
          </cell>
          <cell r="GD91" t="str">
            <v>Overland Property Group, LLC (Delaware)</v>
          </cell>
          <cell r="GE91" t="str">
            <v>Overland Property Group, LLC (Kansas)</v>
          </cell>
          <cell r="GF91" t="str">
            <v>Limited Liability Company</v>
          </cell>
          <cell r="GG91" t="str">
            <v>Limited Liability Company</v>
          </cell>
          <cell r="GH91" t="str">
            <v>Limited Liability Company</v>
          </cell>
          <cell r="GI91" t="str">
            <v>Limited Liability Company</v>
          </cell>
          <cell r="GJ91" t="str">
            <v>Limited Liability Company</v>
          </cell>
          <cell r="GK91">
            <v>0</v>
          </cell>
          <cell r="GL91">
            <v>0</v>
          </cell>
          <cell r="GM91" t="str">
            <v>TBD</v>
          </cell>
          <cell r="GN91">
            <v>4.9000000000000004</v>
          </cell>
          <cell r="GO91" t="str">
            <v>2q</v>
          </cell>
          <cell r="GP91">
            <v>1</v>
          </cell>
          <cell r="GQ91">
            <v>12</v>
          </cell>
          <cell r="GR91">
            <v>0</v>
          </cell>
          <cell r="GS91">
            <v>0</v>
          </cell>
          <cell r="GT91" t="str">
            <v>Urban</v>
          </cell>
          <cell r="GU91">
            <v>0</v>
          </cell>
          <cell r="GV91">
            <v>6</v>
          </cell>
          <cell r="GW91">
            <v>9</v>
          </cell>
          <cell r="GX91">
            <v>2</v>
          </cell>
          <cell r="GY91">
            <v>2</v>
          </cell>
          <cell r="GZ91">
            <v>15</v>
          </cell>
          <cell r="HA91">
            <v>11</v>
          </cell>
          <cell r="HB91">
            <v>11</v>
          </cell>
          <cell r="HC91">
            <v>7</v>
          </cell>
          <cell r="HD91">
            <v>5</v>
          </cell>
          <cell r="HE91">
            <v>3</v>
          </cell>
          <cell r="HF91">
            <v>4</v>
          </cell>
          <cell r="HG91">
            <v>1</v>
          </cell>
          <cell r="HH91">
            <v>10</v>
          </cell>
          <cell r="HI91">
            <v>26</v>
          </cell>
          <cell r="HJ91">
            <v>12</v>
          </cell>
          <cell r="HK91">
            <v>6</v>
          </cell>
          <cell r="HL91">
            <v>3</v>
          </cell>
          <cell r="HM91">
            <v>4</v>
          </cell>
          <cell r="HN91">
            <v>0</v>
          </cell>
          <cell r="HO91">
            <v>1</v>
          </cell>
          <cell r="HP91">
            <v>1</v>
          </cell>
          <cell r="HQ91">
            <v>0</v>
          </cell>
          <cell r="HR91">
            <v>19</v>
          </cell>
          <cell r="HS91">
            <v>0</v>
          </cell>
          <cell r="HT91" t="str">
            <v>no</v>
          </cell>
          <cell r="HU91" t="str">
            <v>no</v>
          </cell>
          <cell r="HV91" t="str">
            <v>no</v>
          </cell>
          <cell r="HW91" t="str">
            <v>yes</v>
          </cell>
          <cell r="HX91" t="str">
            <v>yes</v>
          </cell>
          <cell r="HY91" t="str">
            <v>yes</v>
          </cell>
          <cell r="HZ91" t="str">
            <v>na</v>
          </cell>
          <cell r="IA91">
            <v>0</v>
          </cell>
          <cell r="IB91">
            <v>0</v>
          </cell>
          <cell r="IC91">
            <v>0</v>
          </cell>
          <cell r="ID91">
            <v>0</v>
          </cell>
          <cell r="IE91" t="str">
            <v>TBD</v>
          </cell>
          <cell r="IF91" t="str">
            <v>Elderly</v>
          </cell>
          <cell r="IG91">
            <v>0</v>
          </cell>
          <cell r="IH91">
            <v>56</v>
          </cell>
          <cell r="II91">
            <v>30</v>
          </cell>
          <cell r="IJ91">
            <v>21750</v>
          </cell>
          <cell r="IK91">
            <v>139</v>
          </cell>
          <cell r="IL91">
            <v>30</v>
          </cell>
          <cell r="IM91" t="str">
            <v>no</v>
          </cell>
          <cell r="IN91" t="str">
            <v>no</v>
          </cell>
          <cell r="IO91" t="str">
            <v>no</v>
          </cell>
          <cell r="IR91">
            <v>0</v>
          </cell>
          <cell r="IS91" t="str">
            <v>no</v>
          </cell>
        </row>
        <row r="92">
          <cell r="A92">
            <v>24215</v>
          </cell>
          <cell r="B92" t="str">
            <v>2024-02-29 11:24:37</v>
          </cell>
          <cell r="C92" t="str">
            <v>Q:/http-files/mf/2024-HTC/mf24215/Full Application_Athens Trails_24215.xlsx</v>
          </cell>
          <cell r="D92" t="str">
            <v>no</v>
          </cell>
          <cell r="E92" t="str">
            <v>yes</v>
          </cell>
          <cell r="F92" t="str">
            <v>yes</v>
          </cell>
          <cell r="G92" t="str">
            <v>no</v>
          </cell>
          <cell r="H92" t="str">
            <v>ajcarpen@gmail.com</v>
          </cell>
          <cell r="I92" t="str">
            <v>Alyssa Carpenter</v>
          </cell>
          <cell r="J92">
            <v>5127891295</v>
          </cell>
          <cell r="K92">
            <v>5127891295</v>
          </cell>
          <cell r="L92" t="str">
            <v>no</v>
          </cell>
          <cell r="M92" t="str">
            <v>yes</v>
          </cell>
          <cell r="N92" t="str">
            <v>yes</v>
          </cell>
          <cell r="O92">
            <v>0</v>
          </cell>
          <cell r="P92">
            <v>30</v>
          </cell>
          <cell r="Q92">
            <v>27</v>
          </cell>
          <cell r="R92">
            <v>0</v>
          </cell>
          <cell r="S92">
            <v>0</v>
          </cell>
          <cell r="T92">
            <v>0</v>
          </cell>
          <cell r="U92">
            <v>0</v>
          </cell>
          <cell r="V92" t="str">
            <v>Douglas Hamilton</v>
          </cell>
          <cell r="W92" t="str">
            <v>Dean Carlson</v>
          </cell>
          <cell r="X92" t="str">
            <v>douglashamilton@hamiltoncorporation.com</v>
          </cell>
          <cell r="Y92" t="str">
            <v>deancarlson@carlsonconsulting.net</v>
          </cell>
          <cell r="Z92" t="str">
            <v>Hamilton Builders Contracting</v>
          </cell>
          <cell r="AA92" t="str">
            <v>Carlson Consulting Engineers</v>
          </cell>
          <cell r="AB92">
            <v>0</v>
          </cell>
          <cell r="AC92">
            <v>0</v>
          </cell>
          <cell r="AD92">
            <v>0</v>
          </cell>
          <cell r="AE92">
            <v>0</v>
          </cell>
          <cell r="AF92">
            <v>0</v>
          </cell>
          <cell r="AG92">
            <v>0</v>
          </cell>
          <cell r="AH92" t="str">
            <v>Douglas Hamilton</v>
          </cell>
          <cell r="AI92" t="str">
            <v>douglashamilton@hamiltoncorporation.com</v>
          </cell>
          <cell r="AJ92" t="str">
            <v>Hamilton Builders Contracting</v>
          </cell>
          <cell r="AK92">
            <v>0</v>
          </cell>
          <cell r="AL92">
            <v>0</v>
          </cell>
          <cell r="AM92">
            <v>0</v>
          </cell>
          <cell r="AN92">
            <v>0</v>
          </cell>
          <cell r="AO92">
            <v>0</v>
          </cell>
          <cell r="AP92">
            <v>0</v>
          </cell>
          <cell r="AQ92" t="str">
            <v>no</v>
          </cell>
          <cell r="AR92" t="str">
            <v>no</v>
          </cell>
          <cell r="AS92" t="str">
            <v>no</v>
          </cell>
          <cell r="AT92">
            <v>1262000</v>
          </cell>
          <cell r="AU92">
            <v>0</v>
          </cell>
          <cell r="AV92">
            <v>0</v>
          </cell>
          <cell r="AW92" t="str">
            <v>Choose a Dropdown</v>
          </cell>
          <cell r="AX92" t="str">
            <v>HOME-ARP Nonprofit Operating Cost and/or Capacity Building Assistance</v>
          </cell>
          <cell r="AY92">
            <v>0</v>
          </cell>
          <cell r="AZ92">
            <v>0</v>
          </cell>
          <cell r="BA92">
            <v>0</v>
          </cell>
          <cell r="BB92" t="str">
            <v>Douglas Hamilton</v>
          </cell>
          <cell r="BC92" t="str">
            <v>douglashamilton@hamiltoncorporation.com</v>
          </cell>
          <cell r="BD92" t="str">
            <v>Hamilton Builders Contracting</v>
          </cell>
          <cell r="BE92">
            <v>0</v>
          </cell>
          <cell r="BF92">
            <v>0</v>
          </cell>
          <cell r="BG92" t="str">
            <v>Darrell Jack</v>
          </cell>
          <cell r="BH92" t="str">
            <v>djack@stic.net</v>
          </cell>
          <cell r="BI92" t="str">
            <v>Apartment MarketData</v>
          </cell>
          <cell r="BJ92">
            <v>0</v>
          </cell>
          <cell r="BK92" t="str">
            <v>Choose a Dropdown</v>
          </cell>
          <cell r="BL92">
            <v>0</v>
          </cell>
          <cell r="BM92">
            <v>0</v>
          </cell>
          <cell r="BN92">
            <v>0</v>
          </cell>
          <cell r="BO92">
            <v>0</v>
          </cell>
          <cell r="BP92">
            <v>0</v>
          </cell>
          <cell r="BQ92">
            <v>0</v>
          </cell>
          <cell r="BR92">
            <v>0</v>
          </cell>
          <cell r="BS92" t="str">
            <v>Hugh Cobb</v>
          </cell>
          <cell r="BT92" t="str">
            <v>hugh.cobb@assetliving.com</v>
          </cell>
          <cell r="BU92" t="str">
            <v>Alpha Barnes Real Estate Services, LLC</v>
          </cell>
          <cell r="BV92">
            <v>9725820854</v>
          </cell>
          <cell r="BX92" t="str">
            <v>No</v>
          </cell>
          <cell r="BY92" t="str">
            <v>No</v>
          </cell>
          <cell r="BZ92">
            <v>0</v>
          </cell>
          <cell r="CA92">
            <v>0</v>
          </cell>
          <cell r="CB92">
            <v>0</v>
          </cell>
          <cell r="CC92" t="str">
            <v>TBD</v>
          </cell>
          <cell r="CD92">
            <v>0</v>
          </cell>
          <cell r="CE92">
            <v>0</v>
          </cell>
          <cell r="CF92" t="str">
            <v>TBD</v>
          </cell>
          <cell r="CG92">
            <v>57</v>
          </cell>
          <cell r="CH92">
            <v>0</v>
          </cell>
          <cell r="CI92">
            <v>5</v>
          </cell>
          <cell r="CJ92">
            <v>0</v>
          </cell>
          <cell r="CK92">
            <v>12</v>
          </cell>
          <cell r="CL92">
            <v>40</v>
          </cell>
          <cell r="CM92">
            <v>0</v>
          </cell>
          <cell r="CN92">
            <v>0</v>
          </cell>
          <cell r="CO92">
            <v>0</v>
          </cell>
          <cell r="CP92">
            <v>0</v>
          </cell>
          <cell r="CQ92">
            <v>0</v>
          </cell>
          <cell r="CR92">
            <v>0</v>
          </cell>
          <cell r="CS92" t="str">
            <v>Brent L. Barringer</v>
          </cell>
          <cell r="CT92" t="str">
            <v>brent.barringer@tidwellgroup.com</v>
          </cell>
          <cell r="CU92" t="str">
            <v>Tidwell Group</v>
          </cell>
          <cell r="CV92" t="str">
            <v>809 S. Lamar Blvd.</v>
          </cell>
          <cell r="CW92" t="str">
            <v>Austin</v>
          </cell>
          <cell r="CX92" t="str">
            <v>Michael Fogel</v>
          </cell>
          <cell r="CY92" t="str">
            <v>mfogel@trinityhousingdevelopment.com</v>
          </cell>
          <cell r="CZ92" t="str">
            <v>713-409-0211</v>
          </cell>
          <cell r="DA92">
            <v>7134090211</v>
          </cell>
          <cell r="DB92" t="str">
            <v>TX</v>
          </cell>
          <cell r="DC92">
            <v>78704</v>
          </cell>
          <cell r="DD92" t="str">
            <v>Athens Trails, LP</v>
          </cell>
          <cell r="DE92">
            <v>0</v>
          </cell>
          <cell r="DF92">
            <v>0</v>
          </cell>
          <cell r="DH92" t="str">
            <v>Randy Porter</v>
          </cell>
          <cell r="DI92" t="str">
            <v>randyp@wallacearchitects.com</v>
          </cell>
          <cell r="DJ92" t="str">
            <v>Wallace Architects, LLC</v>
          </cell>
          <cell r="DK92" t="str">
            <v>John Shackelford</v>
          </cell>
          <cell r="DL92" t="str">
            <v>jshackelford@shackelfordlaw.com</v>
          </cell>
          <cell r="DM92" t="str">
            <v>Shackelford, Bowen, McKinley &amp; Norton, LLP</v>
          </cell>
          <cell r="DN92" t="str">
            <v>no</v>
          </cell>
          <cell r="DO92">
            <v>0</v>
          </cell>
          <cell r="DQ92">
            <v>0</v>
          </cell>
          <cell r="DR92">
            <v>0</v>
          </cell>
          <cell r="DS92">
            <v>48213951201</v>
          </cell>
          <cell r="DT92" t="str">
            <v>No</v>
          </cell>
          <cell r="DU92">
            <v>11</v>
          </cell>
          <cell r="DV92" t="str">
            <v>yes</v>
          </cell>
          <cell r="DW92" t="str">
            <v>Henderson County United Way</v>
          </cell>
          <cell r="DX92" t="str">
            <v>Meals on Wheels East Texas</v>
          </cell>
          <cell r="DY92" t="str">
            <v>Goodwill of East Texas, Inc</v>
          </cell>
          <cell r="DZ92" t="str">
            <v>NA</v>
          </cell>
          <cell r="EA92">
            <v>0</v>
          </cell>
          <cell r="EB92">
            <v>0</v>
          </cell>
          <cell r="EC92" t="str">
            <v>New Construction</v>
          </cell>
          <cell r="ED92">
            <v>0</v>
          </cell>
          <cell r="EE92" t="str">
            <v>1305 E 6th, Ste 12</v>
          </cell>
          <cell r="EF92" t="str">
            <v>Austin</v>
          </cell>
          <cell r="EG92" t="str">
            <v>Alyssa Carpenter</v>
          </cell>
          <cell r="EH92" t="str">
            <v>ajcarpen@gmail.com</v>
          </cell>
          <cell r="EI92" t="str">
            <v>ajcarpen@gmail.com</v>
          </cell>
          <cell r="EJ92" t="str">
            <v>Alyssa Carpenter</v>
          </cell>
          <cell r="EK92" t="str">
            <v>S. Anderson Consulting, LLC</v>
          </cell>
          <cell r="EL92">
            <v>5127891295</v>
          </cell>
          <cell r="EM92">
            <v>5127891295</v>
          </cell>
          <cell r="EN92" t="str">
            <v>TX</v>
          </cell>
          <cell r="EO92">
            <v>78702</v>
          </cell>
          <cell r="EP92">
            <v>209.1186624536189</v>
          </cell>
          <cell r="EQ92">
            <v>209.1186624536189</v>
          </cell>
          <cell r="ER92">
            <v>167.00518998637921</v>
          </cell>
          <cell r="ES92" t="str">
            <v>414 W College St</v>
          </cell>
          <cell r="ET92" t="str">
            <v>Athens</v>
          </cell>
          <cell r="EU92" t="str">
            <v>Henderson</v>
          </cell>
          <cell r="EV92" t="str">
            <v>Athens Trails</v>
          </cell>
          <cell r="EW92">
            <v>75751</v>
          </cell>
          <cell r="EX92" t="str">
            <v>Douglas Hamilton</v>
          </cell>
          <cell r="EY92" t="str">
            <v>douglashamilton@hamiltoncorporation.com</v>
          </cell>
          <cell r="EZ92" t="str">
            <v>Cobblestone Development</v>
          </cell>
          <cell r="FA92" t="str">
            <v>no</v>
          </cell>
          <cell r="FB92" t="str">
            <v>No</v>
          </cell>
          <cell r="FC92">
            <v>53</v>
          </cell>
          <cell r="FD92">
            <v>0</v>
          </cell>
          <cell r="FE92">
            <v>0</v>
          </cell>
          <cell r="FF92">
            <v>0</v>
          </cell>
          <cell r="FG92" t="str">
            <v>TBD</v>
          </cell>
          <cell r="FH92" t="str">
            <v>Yes</v>
          </cell>
          <cell r="FI92" t="str">
            <v>no</v>
          </cell>
          <cell r="FJ92">
            <v>113</v>
          </cell>
          <cell r="FK92">
            <v>1.3</v>
          </cell>
          <cell r="FL92">
            <v>77650</v>
          </cell>
          <cell r="FM92">
            <v>32.203283999999996</v>
          </cell>
          <cell r="FN92" t="str">
            <v>yes</v>
          </cell>
          <cell r="FO92">
            <v>-95.860747000000003</v>
          </cell>
          <cell r="FP92" t="str">
            <v>yes</v>
          </cell>
          <cell r="FQ92" t="str">
            <v>no</v>
          </cell>
          <cell r="FR92" t="str">
            <v>No</v>
          </cell>
          <cell r="FS92" t="str">
            <v>No</v>
          </cell>
          <cell r="FT92" t="str">
            <v>yes</v>
          </cell>
          <cell r="FU92">
            <v>0</v>
          </cell>
          <cell r="FV92">
            <v>0</v>
          </cell>
          <cell r="FW92">
            <v>0</v>
          </cell>
          <cell r="FX92">
            <v>0</v>
          </cell>
          <cell r="FY92">
            <v>0</v>
          </cell>
          <cell r="FZ92">
            <v>0</v>
          </cell>
          <cell r="GA92" t="str">
            <v>Athens Trails, LP</v>
          </cell>
          <cell r="GB92" t="str">
            <v>Cobblestone Athens Trails GP, LLC</v>
          </cell>
          <cell r="GC92" t="str">
            <v>Cobblestone Development, LLC</v>
          </cell>
          <cell r="GD92" t="str">
            <v>M. E. Consulting LLC dba M.E. Consulting Ltd</v>
          </cell>
          <cell r="GF92" t="str">
            <v>Limited Partnership</v>
          </cell>
          <cell r="GG92" t="str">
            <v>Limited Liability Company</v>
          </cell>
          <cell r="GH92" t="str">
            <v>Limited Liability Company</v>
          </cell>
          <cell r="GI92" t="str">
            <v>Limited Liability Company</v>
          </cell>
          <cell r="GJ92">
            <v>0</v>
          </cell>
          <cell r="GK92" t="str">
            <v>Mark Ragsdale</v>
          </cell>
          <cell r="GL92" t="str">
            <v>mark.ragsdale@pnc.com</v>
          </cell>
          <cell r="GM92" t="str">
            <v>PNC Real Estate</v>
          </cell>
          <cell r="GN92">
            <v>11.8</v>
          </cell>
          <cell r="GO92" t="str">
            <v>1q</v>
          </cell>
          <cell r="GP92">
            <v>1</v>
          </cell>
          <cell r="GQ92">
            <v>4</v>
          </cell>
          <cell r="GR92">
            <v>0</v>
          </cell>
          <cell r="GS92">
            <v>0</v>
          </cell>
          <cell r="GT92" t="str">
            <v>Rural</v>
          </cell>
          <cell r="GU92">
            <v>0</v>
          </cell>
          <cell r="GV92">
            <v>6</v>
          </cell>
          <cell r="GW92">
            <v>9</v>
          </cell>
          <cell r="GX92">
            <v>2</v>
          </cell>
          <cell r="GY92">
            <v>2</v>
          </cell>
          <cell r="GZ92">
            <v>15</v>
          </cell>
          <cell r="HA92">
            <v>11</v>
          </cell>
          <cell r="HB92">
            <v>11</v>
          </cell>
          <cell r="HC92">
            <v>7</v>
          </cell>
          <cell r="HD92">
            <v>5</v>
          </cell>
          <cell r="HE92">
            <v>3</v>
          </cell>
          <cell r="HF92">
            <v>4</v>
          </cell>
          <cell r="HG92">
            <v>1</v>
          </cell>
          <cell r="HH92">
            <v>10</v>
          </cell>
          <cell r="HI92">
            <v>26</v>
          </cell>
          <cell r="HJ92">
            <v>12</v>
          </cell>
          <cell r="HK92">
            <v>6</v>
          </cell>
          <cell r="HL92">
            <v>3</v>
          </cell>
          <cell r="HM92">
            <v>4</v>
          </cell>
          <cell r="HN92">
            <v>0</v>
          </cell>
          <cell r="HO92">
            <v>1</v>
          </cell>
          <cell r="HP92">
            <v>1</v>
          </cell>
          <cell r="HQ92">
            <v>0</v>
          </cell>
          <cell r="HR92">
            <v>19</v>
          </cell>
          <cell r="HS92">
            <v>0</v>
          </cell>
          <cell r="HT92" t="str">
            <v>no</v>
          </cell>
          <cell r="HU92" t="str">
            <v>no</v>
          </cell>
          <cell r="HV92" t="str">
            <v>no</v>
          </cell>
          <cell r="HW92" t="str">
            <v>yes</v>
          </cell>
          <cell r="HX92" t="str">
            <v>yes</v>
          </cell>
          <cell r="HY92" t="str">
            <v>yes</v>
          </cell>
          <cell r="HZ92" t="str">
            <v>NA</v>
          </cell>
          <cell r="IA92">
            <v>0</v>
          </cell>
          <cell r="IB92">
            <v>0</v>
          </cell>
          <cell r="IC92" t="str">
            <v>Robert Dicks</v>
          </cell>
          <cell r="ID92" t="str">
            <v>robert.dicks@pnc.com</v>
          </cell>
          <cell r="IE92" t="str">
            <v>PNC Real Estate</v>
          </cell>
          <cell r="IF92" t="str">
            <v>Elderly</v>
          </cell>
          <cell r="IG92">
            <v>0</v>
          </cell>
          <cell r="IH92">
            <v>56</v>
          </cell>
          <cell r="II92">
            <v>57</v>
          </cell>
          <cell r="IJ92">
            <v>42582</v>
          </cell>
          <cell r="IK92">
            <v>139</v>
          </cell>
          <cell r="IL92">
            <v>57</v>
          </cell>
          <cell r="IM92" t="str">
            <v>no</v>
          </cell>
          <cell r="IN92" t="str">
            <v>no</v>
          </cell>
          <cell r="IO92" t="str">
            <v>no</v>
          </cell>
          <cell r="IR92">
            <v>0</v>
          </cell>
          <cell r="IS92" t="str">
            <v>no</v>
          </cell>
        </row>
        <row r="93">
          <cell r="A93">
            <v>24216</v>
          </cell>
          <cell r="B93" t="str">
            <v>2024-02-29 11:27:19</v>
          </cell>
          <cell r="C93" t="str">
            <v>Q:/http-files/mf/2024-HTC/mf24216/Full Application_Longview Terrace_24216.xlsx</v>
          </cell>
          <cell r="D93" t="str">
            <v>no</v>
          </cell>
          <cell r="E93" t="str">
            <v>yes</v>
          </cell>
          <cell r="F93" t="str">
            <v>yes</v>
          </cell>
          <cell r="G93" t="str">
            <v>no</v>
          </cell>
          <cell r="H93" t="str">
            <v>ajcarpen@gmail.com</v>
          </cell>
          <cell r="I93" t="str">
            <v>Alyssa Carpenter</v>
          </cell>
          <cell r="J93">
            <v>5127891295</v>
          </cell>
          <cell r="K93">
            <v>5127891295</v>
          </cell>
          <cell r="L93" t="str">
            <v>yes</v>
          </cell>
          <cell r="M93" t="str">
            <v>yes</v>
          </cell>
          <cell r="N93" t="str">
            <v>yes</v>
          </cell>
          <cell r="O93">
            <v>0</v>
          </cell>
          <cell r="P93">
            <v>48</v>
          </cell>
          <cell r="Q93">
            <v>36</v>
          </cell>
          <cell r="R93">
            <v>0</v>
          </cell>
          <cell r="S93">
            <v>0</v>
          </cell>
          <cell r="T93">
            <v>0</v>
          </cell>
          <cell r="U93">
            <v>0</v>
          </cell>
          <cell r="V93" t="str">
            <v>Douglas Hamilton</v>
          </cell>
          <cell r="W93" t="str">
            <v>Dean Carlson</v>
          </cell>
          <cell r="X93" t="str">
            <v>douglashamilton@hamiltoncorporation.com</v>
          </cell>
          <cell r="Y93" t="str">
            <v>deancarlson@carlsonconsulting.net</v>
          </cell>
          <cell r="Z93" t="str">
            <v>Hamilton Builders Contracting</v>
          </cell>
          <cell r="AA93" t="str">
            <v>Carlson Consulting Engineers</v>
          </cell>
          <cell r="AB93">
            <v>0</v>
          </cell>
          <cell r="AC93">
            <v>0</v>
          </cell>
          <cell r="AD93">
            <v>0</v>
          </cell>
          <cell r="AE93">
            <v>0</v>
          </cell>
          <cell r="AF93">
            <v>0</v>
          </cell>
          <cell r="AG93">
            <v>0</v>
          </cell>
          <cell r="AH93" t="str">
            <v>Douglas Hamilton</v>
          </cell>
          <cell r="AI93" t="str">
            <v>douglashamilton@hamiltoncorporation.com</v>
          </cell>
          <cell r="AJ93" t="str">
            <v>Hamilton Builders Contracting</v>
          </cell>
          <cell r="AK93">
            <v>0</v>
          </cell>
          <cell r="AL93">
            <v>0</v>
          </cell>
          <cell r="AM93">
            <v>0</v>
          </cell>
          <cell r="AN93">
            <v>0</v>
          </cell>
          <cell r="AO93">
            <v>0</v>
          </cell>
          <cell r="AP93">
            <v>0</v>
          </cell>
          <cell r="AQ93" t="str">
            <v>no</v>
          </cell>
          <cell r="AR93" t="str">
            <v>no</v>
          </cell>
          <cell r="AS93" t="str">
            <v>no</v>
          </cell>
          <cell r="AT93">
            <v>1851711</v>
          </cell>
          <cell r="AU93">
            <v>0</v>
          </cell>
          <cell r="AV93">
            <v>0</v>
          </cell>
          <cell r="AW93" t="str">
            <v>Choose a Dropdown</v>
          </cell>
          <cell r="AX93" t="str">
            <v>HOME-ARP Nonprofit Operating Cost and/or Capacity Building Assistance</v>
          </cell>
          <cell r="AY93">
            <v>0</v>
          </cell>
          <cell r="AZ93">
            <v>0</v>
          </cell>
          <cell r="BA93">
            <v>0</v>
          </cell>
          <cell r="BB93" t="str">
            <v>Douglas Hamilton</v>
          </cell>
          <cell r="BC93" t="str">
            <v>douglashamilton@hamiltoncorporation.com</v>
          </cell>
          <cell r="BD93" t="str">
            <v>Hamilton Builders Contracting</v>
          </cell>
          <cell r="BE93">
            <v>0</v>
          </cell>
          <cell r="BF93">
            <v>0</v>
          </cell>
          <cell r="BG93" t="str">
            <v>Darrell Jack</v>
          </cell>
          <cell r="BH93" t="str">
            <v>djack@stic.net</v>
          </cell>
          <cell r="BI93" t="str">
            <v>Apartment MarketData</v>
          </cell>
          <cell r="BJ93">
            <v>0</v>
          </cell>
          <cell r="BK93" t="str">
            <v>Choose a Dropdown</v>
          </cell>
          <cell r="BL93">
            <v>0</v>
          </cell>
          <cell r="BM93">
            <v>0</v>
          </cell>
          <cell r="BN93">
            <v>0</v>
          </cell>
          <cell r="BO93">
            <v>0</v>
          </cell>
          <cell r="BP93">
            <v>0</v>
          </cell>
          <cell r="BQ93">
            <v>0</v>
          </cell>
          <cell r="BR93">
            <v>0</v>
          </cell>
          <cell r="BS93" t="str">
            <v>Hugh Cobb</v>
          </cell>
          <cell r="BT93" t="str">
            <v>hugh.cobb@assetliving.com</v>
          </cell>
          <cell r="BU93" t="str">
            <v>Alpha Barnes Real Estate Services, LLC</v>
          </cell>
          <cell r="BV93">
            <v>9725820854</v>
          </cell>
          <cell r="BX93" t="str">
            <v>No</v>
          </cell>
          <cell r="BY93" t="str">
            <v>No</v>
          </cell>
          <cell r="BZ93">
            <v>0</v>
          </cell>
          <cell r="CA93">
            <v>0</v>
          </cell>
          <cell r="CB93">
            <v>0</v>
          </cell>
          <cell r="CC93" t="str">
            <v>TBD</v>
          </cell>
          <cell r="CD93">
            <v>0</v>
          </cell>
          <cell r="CE93">
            <v>0</v>
          </cell>
          <cell r="CF93" t="str">
            <v>TBD</v>
          </cell>
          <cell r="CG93">
            <v>84</v>
          </cell>
          <cell r="CH93">
            <v>0</v>
          </cell>
          <cell r="CI93">
            <v>9</v>
          </cell>
          <cell r="CJ93">
            <v>0</v>
          </cell>
          <cell r="CK93">
            <v>17</v>
          </cell>
          <cell r="CL93">
            <v>58</v>
          </cell>
          <cell r="CM93">
            <v>0</v>
          </cell>
          <cell r="CN93">
            <v>0</v>
          </cell>
          <cell r="CO93">
            <v>0</v>
          </cell>
          <cell r="CP93">
            <v>0</v>
          </cell>
          <cell r="CQ93">
            <v>0</v>
          </cell>
          <cell r="CR93">
            <v>0</v>
          </cell>
          <cell r="CS93" t="str">
            <v>Brent L. Barringer</v>
          </cell>
          <cell r="CT93" t="str">
            <v>brent.barringer@tidwellgroup.com</v>
          </cell>
          <cell r="CU93" t="str">
            <v>Tidwell Group</v>
          </cell>
          <cell r="CV93" t="str">
            <v>809 S. Lamar Blvd.</v>
          </cell>
          <cell r="CW93" t="str">
            <v>Austin</v>
          </cell>
          <cell r="CX93" t="str">
            <v>Michael Fogel</v>
          </cell>
          <cell r="CY93" t="str">
            <v>mfogel@trinityhousingdevelopment.com</v>
          </cell>
          <cell r="CZ93" t="str">
            <v>713-409-0211</v>
          </cell>
          <cell r="DA93">
            <v>7134090211</v>
          </cell>
          <cell r="DB93" t="str">
            <v>TX</v>
          </cell>
          <cell r="DC93">
            <v>78704</v>
          </cell>
          <cell r="DD93" t="str">
            <v>Longview Terrace, LP</v>
          </cell>
          <cell r="DE93">
            <v>0</v>
          </cell>
          <cell r="DF93">
            <v>0</v>
          </cell>
          <cell r="DH93" t="str">
            <v>Randy Porter</v>
          </cell>
          <cell r="DI93" t="str">
            <v>randyp@wallacearchitects.com</v>
          </cell>
          <cell r="DJ93" t="str">
            <v>Wallace Architects, LLC</v>
          </cell>
          <cell r="DK93" t="str">
            <v>John Shackelford</v>
          </cell>
          <cell r="DL93" t="str">
            <v>jshackelford@shackelfordlaw.com</v>
          </cell>
          <cell r="DM93" t="str">
            <v>Shackelford, Bowen, McKinley &amp; Norton, LLP</v>
          </cell>
          <cell r="DN93" t="str">
            <v>no</v>
          </cell>
          <cell r="DO93">
            <v>0</v>
          </cell>
          <cell r="DQ93">
            <v>0</v>
          </cell>
          <cell r="DR93">
            <v>0</v>
          </cell>
          <cell r="DS93">
            <v>48183000601</v>
          </cell>
          <cell r="DT93" t="str">
            <v>No</v>
          </cell>
          <cell r="DU93">
            <v>11</v>
          </cell>
          <cell r="DV93" t="str">
            <v>yes</v>
          </cell>
          <cell r="DW93" t="str">
            <v>Meals on Wheels East Texas</v>
          </cell>
          <cell r="DX93" t="str">
            <v>Northeast Texas Habitat for Humanity</v>
          </cell>
          <cell r="DY93" t="str">
            <v>Goodwill Industries of East Texas, Inc</v>
          </cell>
          <cell r="DZ93" t="str">
            <v>NA</v>
          </cell>
          <cell r="EA93">
            <v>0</v>
          </cell>
          <cell r="EB93">
            <v>0</v>
          </cell>
          <cell r="EC93" t="str">
            <v>New Construction</v>
          </cell>
          <cell r="ED93">
            <v>0</v>
          </cell>
          <cell r="EE93" t="str">
            <v>1305 E 6th, Ste 12</v>
          </cell>
          <cell r="EF93" t="str">
            <v>Austin</v>
          </cell>
          <cell r="EG93" t="str">
            <v>Alyssa Carpenter</v>
          </cell>
          <cell r="EH93" t="str">
            <v>ajcarpen@gmail.com</v>
          </cell>
          <cell r="EI93" t="str">
            <v>ajcarpen@gmail.com</v>
          </cell>
          <cell r="EJ93" t="str">
            <v>Alyssa Carpenter</v>
          </cell>
          <cell r="EK93" t="str">
            <v>S. Anderson Consulting, LLC</v>
          </cell>
          <cell r="EL93">
            <v>5127891295</v>
          </cell>
          <cell r="EM93">
            <v>5127891295</v>
          </cell>
          <cell r="EN93" t="str">
            <v>TX</v>
          </cell>
          <cell r="EO93">
            <v>78702</v>
          </cell>
          <cell r="EP93">
            <v>224.03635863889431</v>
          </cell>
          <cell r="EQ93">
            <v>224.03635863889431</v>
          </cell>
          <cell r="ER93">
            <v>164.76657395752639</v>
          </cell>
          <cell r="ES93" t="str">
            <v>1320 Reel Rd</v>
          </cell>
          <cell r="ET93" t="str">
            <v>Longview</v>
          </cell>
          <cell r="EU93" t="str">
            <v>Gregg</v>
          </cell>
          <cell r="EV93" t="str">
            <v>Longview Terrace</v>
          </cell>
          <cell r="EW93">
            <v>75604</v>
          </cell>
          <cell r="EX93" t="str">
            <v>J. Ryan Hamilton</v>
          </cell>
          <cell r="EY93" t="str">
            <v>rhamilton@trinityhousingdevelopment.com</v>
          </cell>
          <cell r="EZ93" t="str">
            <v>Blue Bonnet Development TX, LLC</v>
          </cell>
          <cell r="FA93" t="str">
            <v>no</v>
          </cell>
          <cell r="FB93" t="str">
            <v>No</v>
          </cell>
          <cell r="FC93">
            <v>52</v>
          </cell>
          <cell r="FD93">
            <v>0</v>
          </cell>
          <cell r="FE93">
            <v>0</v>
          </cell>
          <cell r="FF93">
            <v>0</v>
          </cell>
          <cell r="FG93" t="str">
            <v>TBD</v>
          </cell>
          <cell r="FH93" t="str">
            <v>yes</v>
          </cell>
          <cell r="FI93" t="str">
            <v>no</v>
          </cell>
          <cell r="FJ93">
            <v>119</v>
          </cell>
          <cell r="FK93">
            <v>1.3</v>
          </cell>
          <cell r="FL93">
            <v>71833</v>
          </cell>
          <cell r="FM93">
            <v>32.529662000000002</v>
          </cell>
          <cell r="FN93" t="str">
            <v>yes</v>
          </cell>
          <cell r="FO93">
            <v>-94.786399000000003</v>
          </cell>
          <cell r="FP93" t="str">
            <v>yes</v>
          </cell>
          <cell r="FQ93" t="str">
            <v>no</v>
          </cell>
          <cell r="FR93" t="str">
            <v>No</v>
          </cell>
          <cell r="FS93" t="str">
            <v>No</v>
          </cell>
          <cell r="FT93" t="str">
            <v>yes</v>
          </cell>
          <cell r="FU93">
            <v>0</v>
          </cell>
          <cell r="FV93">
            <v>0</v>
          </cell>
          <cell r="FW93">
            <v>0</v>
          </cell>
          <cell r="FX93">
            <v>0</v>
          </cell>
          <cell r="FY93">
            <v>0</v>
          </cell>
          <cell r="FZ93">
            <v>0</v>
          </cell>
          <cell r="GA93" t="str">
            <v>Longview Terrace, LP</v>
          </cell>
          <cell r="GB93" t="str">
            <v>Blue Bonnet Longview Terrace GP, LLC</v>
          </cell>
          <cell r="GC93" t="str">
            <v>Blue Bonnet Development TX, LLC</v>
          </cell>
          <cell r="GD93" t="str">
            <v>Broadleaf Development, LLC dba Broadleaf Community Consulting</v>
          </cell>
          <cell r="GF93" t="str">
            <v>Limited Partnership</v>
          </cell>
          <cell r="GG93" t="str">
            <v>Limited Liability Company</v>
          </cell>
          <cell r="GH93" t="str">
            <v>Limited Liability Company</v>
          </cell>
          <cell r="GI93" t="str">
            <v>Limited Liability Company</v>
          </cell>
          <cell r="GJ93">
            <v>0</v>
          </cell>
          <cell r="GK93" t="str">
            <v>Mark Ragsdale</v>
          </cell>
          <cell r="GL93" t="str">
            <v>mark.ragsdale@pnc.com</v>
          </cell>
          <cell r="GM93" t="str">
            <v>PNC Real Estate</v>
          </cell>
          <cell r="GN93">
            <v>10.8</v>
          </cell>
          <cell r="GO93" t="str">
            <v>1q</v>
          </cell>
          <cell r="GP93">
            <v>1</v>
          </cell>
          <cell r="GQ93">
            <v>4</v>
          </cell>
          <cell r="GR93">
            <v>0</v>
          </cell>
          <cell r="GS93">
            <v>0</v>
          </cell>
          <cell r="GT93" t="str">
            <v>Urban</v>
          </cell>
          <cell r="GU93">
            <v>0</v>
          </cell>
          <cell r="GV93">
            <v>6</v>
          </cell>
          <cell r="GW93">
            <v>9</v>
          </cell>
          <cell r="GX93">
            <v>2</v>
          </cell>
          <cell r="GY93">
            <v>2</v>
          </cell>
          <cell r="GZ93">
            <v>15</v>
          </cell>
          <cell r="HA93">
            <v>11</v>
          </cell>
          <cell r="HB93">
            <v>11</v>
          </cell>
          <cell r="HC93">
            <v>7</v>
          </cell>
          <cell r="HD93">
            <v>5</v>
          </cell>
          <cell r="HE93">
            <v>3</v>
          </cell>
          <cell r="HF93">
            <v>4</v>
          </cell>
          <cell r="HG93">
            <v>1</v>
          </cell>
          <cell r="HH93">
            <v>10</v>
          </cell>
          <cell r="HI93">
            <v>26</v>
          </cell>
          <cell r="HJ93">
            <v>12</v>
          </cell>
          <cell r="HK93">
            <v>6</v>
          </cell>
          <cell r="HL93">
            <v>3</v>
          </cell>
          <cell r="HM93">
            <v>4</v>
          </cell>
          <cell r="HN93">
            <v>0</v>
          </cell>
          <cell r="HO93">
            <v>1</v>
          </cell>
          <cell r="HP93">
            <v>0</v>
          </cell>
          <cell r="HQ93">
            <v>0</v>
          </cell>
          <cell r="HR93">
            <v>19</v>
          </cell>
          <cell r="HS93">
            <v>0</v>
          </cell>
          <cell r="HT93" t="str">
            <v>no</v>
          </cell>
          <cell r="HU93" t="str">
            <v>no</v>
          </cell>
          <cell r="HV93" t="str">
            <v>no</v>
          </cell>
          <cell r="HW93" t="str">
            <v>yes</v>
          </cell>
          <cell r="HX93" t="str">
            <v>yes</v>
          </cell>
          <cell r="HY93" t="str">
            <v>yes</v>
          </cell>
          <cell r="HZ93" t="str">
            <v>NA</v>
          </cell>
          <cell r="IA93">
            <v>0</v>
          </cell>
          <cell r="IB93">
            <v>0</v>
          </cell>
          <cell r="IC93" t="str">
            <v>Robert Dicks</v>
          </cell>
          <cell r="ID93" t="str">
            <v>robert.dicks@pnc.com</v>
          </cell>
          <cell r="IE93" t="str">
            <v>PNC Real Estate</v>
          </cell>
          <cell r="IF93" t="str">
            <v>Elderly</v>
          </cell>
          <cell r="IG93">
            <v>0</v>
          </cell>
          <cell r="IH93">
            <v>56</v>
          </cell>
          <cell r="II93">
            <v>84</v>
          </cell>
          <cell r="IJ93">
            <v>61968</v>
          </cell>
          <cell r="IK93">
            <v>138</v>
          </cell>
          <cell r="IL93">
            <v>84</v>
          </cell>
          <cell r="IM93" t="str">
            <v>no</v>
          </cell>
          <cell r="IN93" t="str">
            <v>no</v>
          </cell>
          <cell r="IO93" t="str">
            <v>no</v>
          </cell>
          <cell r="IR93">
            <v>0</v>
          </cell>
          <cell r="IS93" t="str">
            <v>no</v>
          </cell>
        </row>
        <row r="94">
          <cell r="A94">
            <v>24221</v>
          </cell>
          <cell r="B94" t="str">
            <v>2024-03-01 15:59:01</v>
          </cell>
          <cell r="C94" t="str">
            <v>Q:/http-files/mf/2024-HTC/mf24221/Full Application_Dashwood Trails_24221 USE THIS.xlsx</v>
          </cell>
          <cell r="D94" t="str">
            <v>no</v>
          </cell>
          <cell r="E94" t="str">
            <v>yes</v>
          </cell>
          <cell r="F94" t="str">
            <v>yes</v>
          </cell>
          <cell r="G94" t="str">
            <v>no</v>
          </cell>
          <cell r="H94" t="str">
            <v>ajcarpen@gmail.com</v>
          </cell>
          <cell r="I94" t="str">
            <v>Alyssa Carpenter</v>
          </cell>
          <cell r="J94">
            <v>5127891295</v>
          </cell>
          <cell r="K94">
            <v>5127891295</v>
          </cell>
          <cell r="L94" t="str">
            <v>yes</v>
          </cell>
          <cell r="M94" t="str">
            <v>yes</v>
          </cell>
          <cell r="N94" t="str">
            <v>yes</v>
          </cell>
          <cell r="O94">
            <v>0</v>
          </cell>
          <cell r="P94">
            <v>28</v>
          </cell>
          <cell r="Q94">
            <v>68</v>
          </cell>
          <cell r="R94">
            <v>2</v>
          </cell>
          <cell r="S94">
            <v>0</v>
          </cell>
          <cell r="T94">
            <v>0</v>
          </cell>
          <cell r="U94">
            <v>0</v>
          </cell>
          <cell r="V94" t="str">
            <v>Douglas Hamilton</v>
          </cell>
          <cell r="W94" t="str">
            <v>Dean Carlson</v>
          </cell>
          <cell r="X94" t="str">
            <v>douglashamilton@hamiltoncorporation.com</v>
          </cell>
          <cell r="Y94" t="str">
            <v>deancarlson@carlsonconsulting.net</v>
          </cell>
          <cell r="Z94" t="str">
            <v>Hamilton Builders Contracting</v>
          </cell>
          <cell r="AA94" t="str">
            <v>Carlson Consulting Engineers</v>
          </cell>
          <cell r="AB94">
            <v>0</v>
          </cell>
          <cell r="AC94">
            <v>0</v>
          </cell>
          <cell r="AD94">
            <v>0</v>
          </cell>
          <cell r="AE94">
            <v>0</v>
          </cell>
          <cell r="AF94">
            <v>0</v>
          </cell>
          <cell r="AG94">
            <v>0</v>
          </cell>
          <cell r="AH94" t="str">
            <v>Douglas Hamilton</v>
          </cell>
          <cell r="AI94" t="str">
            <v>douglashamilton@hamiltoncorporation.com</v>
          </cell>
          <cell r="AJ94" t="str">
            <v>Hamilton Builders Contracting</v>
          </cell>
          <cell r="AK94">
            <v>0</v>
          </cell>
          <cell r="AL94">
            <v>0</v>
          </cell>
          <cell r="AM94">
            <v>0</v>
          </cell>
          <cell r="AN94">
            <v>0</v>
          </cell>
          <cell r="AO94">
            <v>0</v>
          </cell>
          <cell r="AP94">
            <v>0</v>
          </cell>
          <cell r="AQ94" t="str">
            <v>no</v>
          </cell>
          <cell r="AR94" t="str">
            <v>no</v>
          </cell>
          <cell r="AS94" t="str">
            <v>no</v>
          </cell>
          <cell r="AT94">
            <v>2000000</v>
          </cell>
          <cell r="AU94">
            <v>0</v>
          </cell>
          <cell r="AV94">
            <v>0</v>
          </cell>
          <cell r="AW94" t="str">
            <v>Choose a Dropdown</v>
          </cell>
          <cell r="AX94" t="str">
            <v>HOME-ARP Nonprofit Operating Cost and/or Capacity Building Assistance</v>
          </cell>
          <cell r="AY94">
            <v>0</v>
          </cell>
          <cell r="AZ94">
            <v>0</v>
          </cell>
          <cell r="BA94">
            <v>0</v>
          </cell>
          <cell r="BB94" t="str">
            <v>Douglas Hamilton</v>
          </cell>
          <cell r="BC94" t="str">
            <v>douglashamilton@hamiltoncorporation.com</v>
          </cell>
          <cell r="BD94" t="str">
            <v>Hamilton Builders Contracting</v>
          </cell>
          <cell r="BE94">
            <v>0</v>
          </cell>
          <cell r="BF94">
            <v>0</v>
          </cell>
          <cell r="BG94" t="str">
            <v>Darrell Jack</v>
          </cell>
          <cell r="BH94" t="str">
            <v>djack@stic.net</v>
          </cell>
          <cell r="BI94" t="str">
            <v>Apartment MarketData</v>
          </cell>
          <cell r="BJ94">
            <v>0</v>
          </cell>
          <cell r="BK94" t="str">
            <v>Choose a Dropdown</v>
          </cell>
          <cell r="BL94">
            <v>0</v>
          </cell>
          <cell r="BM94">
            <v>0</v>
          </cell>
          <cell r="BN94">
            <v>0</v>
          </cell>
          <cell r="BO94">
            <v>0</v>
          </cell>
          <cell r="BP94">
            <v>0</v>
          </cell>
          <cell r="BQ94">
            <v>0</v>
          </cell>
          <cell r="BR94">
            <v>0</v>
          </cell>
          <cell r="BS94" t="str">
            <v>Hugh Cobb</v>
          </cell>
          <cell r="BT94" t="str">
            <v>hugh.cobb@assetliving.com</v>
          </cell>
          <cell r="BU94" t="str">
            <v>Alpha Barnes Real Estate Services, LLC</v>
          </cell>
          <cell r="BV94">
            <v>9725820854</v>
          </cell>
          <cell r="BX94" t="str">
            <v>Yes</v>
          </cell>
          <cell r="BY94" t="str">
            <v>No</v>
          </cell>
          <cell r="BZ94">
            <v>0</v>
          </cell>
          <cell r="CA94">
            <v>0</v>
          </cell>
          <cell r="CB94">
            <v>0</v>
          </cell>
          <cell r="CC94" t="str">
            <v>TBD</v>
          </cell>
          <cell r="CD94">
            <v>0</v>
          </cell>
          <cell r="CE94">
            <v>0</v>
          </cell>
          <cell r="CF94" t="str">
            <v>TBD</v>
          </cell>
          <cell r="CG94">
            <v>98</v>
          </cell>
          <cell r="CH94">
            <v>0</v>
          </cell>
          <cell r="CI94">
            <v>10</v>
          </cell>
          <cell r="CJ94">
            <v>0</v>
          </cell>
          <cell r="CK94">
            <v>40</v>
          </cell>
          <cell r="CL94">
            <v>48</v>
          </cell>
          <cell r="CM94">
            <v>0</v>
          </cell>
          <cell r="CN94">
            <v>0</v>
          </cell>
          <cell r="CO94">
            <v>0</v>
          </cell>
          <cell r="CP94">
            <v>0</v>
          </cell>
          <cell r="CQ94">
            <v>0</v>
          </cell>
          <cell r="CR94">
            <v>0</v>
          </cell>
          <cell r="CS94" t="str">
            <v>Brent L. Barringer</v>
          </cell>
          <cell r="CT94" t="str">
            <v>brent.barringer@tidwellgroup.com</v>
          </cell>
          <cell r="CU94" t="str">
            <v>Tidwell Group</v>
          </cell>
          <cell r="CV94" t="str">
            <v>809 S. Lamar Blvd.</v>
          </cell>
          <cell r="CW94" t="str">
            <v>Austin</v>
          </cell>
          <cell r="CX94" t="str">
            <v>Michael Fogel</v>
          </cell>
          <cell r="CY94" t="str">
            <v>mfogel@trinityhousingdevelopment.com</v>
          </cell>
          <cell r="CZ94" t="str">
            <v>713-409-0211</v>
          </cell>
          <cell r="DA94">
            <v>7134090211</v>
          </cell>
          <cell r="DB94" t="str">
            <v>TX</v>
          </cell>
          <cell r="DC94">
            <v>78704</v>
          </cell>
          <cell r="DD94" t="str">
            <v>Dashwood Trails, LP</v>
          </cell>
          <cell r="DE94">
            <v>0</v>
          </cell>
          <cell r="DF94">
            <v>0</v>
          </cell>
          <cell r="DH94" t="str">
            <v>Randy Porter</v>
          </cell>
          <cell r="DI94" t="str">
            <v>randyp@wallacearchitects.com</v>
          </cell>
          <cell r="DJ94" t="str">
            <v>Wallace Architects, LLC</v>
          </cell>
          <cell r="DK94" t="str">
            <v>John Shackelford</v>
          </cell>
          <cell r="DL94" t="str">
            <v>jshackelford@shackelfordlaw.com</v>
          </cell>
          <cell r="DM94" t="str">
            <v>Shackelford, Bowen, McKinley &amp; Norton, LLP</v>
          </cell>
          <cell r="DN94" t="str">
            <v>no</v>
          </cell>
          <cell r="DO94">
            <v>0</v>
          </cell>
          <cell r="DQ94">
            <v>0</v>
          </cell>
          <cell r="DR94">
            <v>0</v>
          </cell>
          <cell r="DS94">
            <v>48201452501</v>
          </cell>
          <cell r="DT94" t="str">
            <v>No</v>
          </cell>
          <cell r="DU94">
            <v>11</v>
          </cell>
          <cell r="DV94" t="str">
            <v>yes</v>
          </cell>
          <cell r="DW94" t="str">
            <v>RaiseUp Families</v>
          </cell>
          <cell r="DX94" t="str">
            <v>Alief ISD Educational Foundation</v>
          </cell>
          <cell r="DY94" t="str">
            <v>Mental Health America of Greater Houston</v>
          </cell>
          <cell r="DZ94" t="str">
            <v>NA</v>
          </cell>
          <cell r="EA94">
            <v>0</v>
          </cell>
          <cell r="EB94">
            <v>0</v>
          </cell>
          <cell r="EC94" t="str">
            <v>New Construction</v>
          </cell>
          <cell r="ED94">
            <v>0</v>
          </cell>
          <cell r="EE94" t="str">
            <v>1305 E 6th, Ste 12</v>
          </cell>
          <cell r="EF94" t="str">
            <v>Austin</v>
          </cell>
          <cell r="EG94" t="str">
            <v>Alyssa Carpenter</v>
          </cell>
          <cell r="EH94" t="str">
            <v>ajcarpen@gmail.com</v>
          </cell>
          <cell r="EI94" t="str">
            <v>ajcarpen@gmail.com</v>
          </cell>
          <cell r="EJ94" t="str">
            <v>Alyssa Carpenter</v>
          </cell>
          <cell r="EK94" t="str">
            <v>S. Anderson Consulting, LLC</v>
          </cell>
          <cell r="EL94">
            <v>5127891295</v>
          </cell>
          <cell r="EM94">
            <v>5127891295</v>
          </cell>
          <cell r="EN94" t="str">
            <v>TX</v>
          </cell>
          <cell r="EO94">
            <v>78702</v>
          </cell>
          <cell r="EP94">
            <v>204.42888428899079</v>
          </cell>
          <cell r="EQ94">
            <v>204.42888428899079</v>
          </cell>
          <cell r="ER94">
            <v>159.2230754206939</v>
          </cell>
          <cell r="ES94" t="str">
            <v>NEC Dashwood Dr and Jetty Ln</v>
          </cell>
          <cell r="ET94" t="str">
            <v>Houston</v>
          </cell>
          <cell r="EU94" t="str">
            <v>Harris</v>
          </cell>
          <cell r="EV94" t="str">
            <v>Dashwood Trails</v>
          </cell>
          <cell r="EW94">
            <v>77072</v>
          </cell>
          <cell r="EX94" t="str">
            <v>J. Ryan Hamilton</v>
          </cell>
          <cell r="EY94" t="str">
            <v>rhamilton@trinityhousingdevelopment.com</v>
          </cell>
          <cell r="EZ94" t="str">
            <v>Trinity Housing Development Texas, LLC</v>
          </cell>
          <cell r="FA94" t="str">
            <v>no</v>
          </cell>
          <cell r="FB94" t="str">
            <v>No</v>
          </cell>
          <cell r="FC94">
            <v>53</v>
          </cell>
          <cell r="FD94">
            <v>0</v>
          </cell>
          <cell r="FE94">
            <v>0</v>
          </cell>
          <cell r="FF94">
            <v>0</v>
          </cell>
          <cell r="FG94" t="str">
            <v>TBD</v>
          </cell>
          <cell r="FH94" t="str">
            <v>No</v>
          </cell>
          <cell r="FI94" t="str">
            <v>no</v>
          </cell>
          <cell r="FJ94">
            <v>156</v>
          </cell>
          <cell r="FK94">
            <v>1.3</v>
          </cell>
          <cell r="FL94">
            <v>38705</v>
          </cell>
          <cell r="FM94">
            <v>29.706720000000001</v>
          </cell>
          <cell r="FN94" t="str">
            <v>yes</v>
          </cell>
          <cell r="FO94">
            <v>-95.592466000000002</v>
          </cell>
          <cell r="FP94" t="str">
            <v>yes</v>
          </cell>
          <cell r="FQ94" t="str">
            <v>yes</v>
          </cell>
          <cell r="FR94" t="str">
            <v>No</v>
          </cell>
          <cell r="FS94" t="str">
            <v>No</v>
          </cell>
          <cell r="FT94" t="str">
            <v>yes</v>
          </cell>
          <cell r="FU94">
            <v>0</v>
          </cell>
          <cell r="FV94">
            <v>0</v>
          </cell>
          <cell r="FW94">
            <v>0</v>
          </cell>
          <cell r="FX94">
            <v>0</v>
          </cell>
          <cell r="FY94">
            <v>0</v>
          </cell>
          <cell r="FZ94">
            <v>0</v>
          </cell>
          <cell r="GA94" t="str">
            <v>Dashwood Trails, LP</v>
          </cell>
          <cell r="GB94" t="str">
            <v>Trinity Dashwood Trails GP, LLC</v>
          </cell>
          <cell r="GC94" t="str">
            <v>Trinity Housing Development Texas, LLC</v>
          </cell>
          <cell r="GD94" t="str">
            <v>Trinity Housing Development, LLC</v>
          </cell>
          <cell r="GE94" t="str">
            <v>Broadleaf Development, LLC dba Broadleaf Community Consulting</v>
          </cell>
          <cell r="GF94" t="str">
            <v>Limited Partnership</v>
          </cell>
          <cell r="GG94" t="str">
            <v>Limited Liability Company</v>
          </cell>
          <cell r="GH94" t="str">
            <v>Limited Liability Company</v>
          </cell>
          <cell r="GI94" t="str">
            <v>Limited Liability Company</v>
          </cell>
          <cell r="GJ94" t="str">
            <v>Limited Liability Company</v>
          </cell>
          <cell r="GK94" t="str">
            <v>Mark Ragsdale</v>
          </cell>
          <cell r="GL94" t="str">
            <v>mark.ragsdale@pnc.com</v>
          </cell>
          <cell r="GM94" t="str">
            <v>PNC Real Estate</v>
          </cell>
          <cell r="GN94">
            <v>15.8</v>
          </cell>
          <cell r="GO94" t="str">
            <v>4q</v>
          </cell>
          <cell r="GP94">
            <v>1</v>
          </cell>
          <cell r="GQ94">
            <v>6</v>
          </cell>
          <cell r="GR94">
            <v>0</v>
          </cell>
          <cell r="GS94">
            <v>0</v>
          </cell>
          <cell r="GT94" t="str">
            <v>Urban</v>
          </cell>
          <cell r="GU94">
            <v>0</v>
          </cell>
          <cell r="GV94">
            <v>6</v>
          </cell>
          <cell r="GW94">
            <v>9</v>
          </cell>
          <cell r="GX94">
            <v>2</v>
          </cell>
          <cell r="GY94">
            <v>2</v>
          </cell>
          <cell r="GZ94">
            <v>15</v>
          </cell>
          <cell r="HA94">
            <v>11</v>
          </cell>
          <cell r="HB94">
            <v>11</v>
          </cell>
          <cell r="HC94">
            <v>0</v>
          </cell>
          <cell r="HD94">
            <v>5</v>
          </cell>
          <cell r="HE94">
            <v>3</v>
          </cell>
          <cell r="HF94">
            <v>4</v>
          </cell>
          <cell r="HG94">
            <v>1</v>
          </cell>
          <cell r="HH94">
            <v>10</v>
          </cell>
          <cell r="HI94">
            <v>26</v>
          </cell>
          <cell r="HJ94">
            <v>12</v>
          </cell>
          <cell r="HK94">
            <v>6</v>
          </cell>
          <cell r="HL94">
            <v>3</v>
          </cell>
          <cell r="HM94">
            <v>4</v>
          </cell>
          <cell r="HN94">
            <v>0</v>
          </cell>
          <cell r="HO94">
            <v>1</v>
          </cell>
          <cell r="HP94">
            <v>1</v>
          </cell>
          <cell r="HQ94">
            <v>0</v>
          </cell>
          <cell r="HR94">
            <v>19</v>
          </cell>
          <cell r="HS94">
            <v>0</v>
          </cell>
          <cell r="HT94" t="str">
            <v>no</v>
          </cell>
          <cell r="HU94" t="str">
            <v>no</v>
          </cell>
          <cell r="HV94" t="str">
            <v>no</v>
          </cell>
          <cell r="HW94" t="str">
            <v>yes</v>
          </cell>
          <cell r="HX94" t="str">
            <v>yes</v>
          </cell>
          <cell r="HY94" t="str">
            <v>yes</v>
          </cell>
          <cell r="HZ94" t="str">
            <v>NA</v>
          </cell>
          <cell r="IA94">
            <v>0</v>
          </cell>
          <cell r="IB94">
            <v>0</v>
          </cell>
          <cell r="IC94" t="str">
            <v>Robert Dicks</v>
          </cell>
          <cell r="ID94" t="str">
            <v>robert.dicks@pnc.com</v>
          </cell>
          <cell r="IE94" t="str">
            <v>PNC Real Estate</v>
          </cell>
          <cell r="IF94" t="str">
            <v>General</v>
          </cell>
          <cell r="IG94">
            <v>0</v>
          </cell>
          <cell r="IH94">
            <v>49</v>
          </cell>
          <cell r="II94">
            <v>98</v>
          </cell>
          <cell r="IJ94">
            <v>78480</v>
          </cell>
          <cell r="IK94">
            <v>132</v>
          </cell>
          <cell r="IL94">
            <v>98</v>
          </cell>
          <cell r="IM94" t="str">
            <v>no</v>
          </cell>
          <cell r="IN94" t="str">
            <v>no</v>
          </cell>
          <cell r="IO94" t="str">
            <v>no</v>
          </cell>
          <cell r="IR94">
            <v>0</v>
          </cell>
          <cell r="IS94" t="str">
            <v>no</v>
          </cell>
        </row>
        <row r="95">
          <cell r="A95">
            <v>24224</v>
          </cell>
          <cell r="B95" t="str">
            <v>2024-02-29 23:59:26</v>
          </cell>
          <cell r="C95" t="str">
            <v>Q:/http-files/mf/2024-HTC/mf24224/Full Application_Gatesville Crossing_24224.xlsx</v>
          </cell>
          <cell r="D95" t="str">
            <v>no</v>
          </cell>
          <cell r="E95" t="str">
            <v>yes</v>
          </cell>
          <cell r="F95" t="str">
            <v>yes</v>
          </cell>
          <cell r="G95" t="str">
            <v>no</v>
          </cell>
          <cell r="H95" t="str">
            <v>ajcarpen@gmail.com</v>
          </cell>
          <cell r="I95" t="str">
            <v>Alyssa Carpenter</v>
          </cell>
          <cell r="J95">
            <v>5127891295</v>
          </cell>
          <cell r="K95">
            <v>5127891295</v>
          </cell>
          <cell r="L95" t="str">
            <v>yes</v>
          </cell>
          <cell r="M95" t="str">
            <v>yes</v>
          </cell>
          <cell r="N95" t="str">
            <v>yes</v>
          </cell>
          <cell r="O95">
            <v>0</v>
          </cell>
          <cell r="P95">
            <v>4</v>
          </cell>
          <cell r="Q95">
            <v>20</v>
          </cell>
          <cell r="R95">
            <v>8</v>
          </cell>
          <cell r="S95">
            <v>0</v>
          </cell>
          <cell r="T95">
            <v>0</v>
          </cell>
          <cell r="U95">
            <v>0</v>
          </cell>
          <cell r="V95" t="str">
            <v>Douglas Hamilton</v>
          </cell>
          <cell r="W95" t="str">
            <v>Dean Carlson</v>
          </cell>
          <cell r="X95" t="str">
            <v>douglashamilton@hamiltoncorporation.com</v>
          </cell>
          <cell r="Y95" t="str">
            <v>deancarlson@carlsonconsulting.net</v>
          </cell>
          <cell r="Z95" t="str">
            <v>Hamilton Builders Contracting</v>
          </cell>
          <cell r="AA95" t="str">
            <v>Carlson Consulting Engineers</v>
          </cell>
          <cell r="AB95">
            <v>0</v>
          </cell>
          <cell r="AC95">
            <v>0</v>
          </cell>
          <cell r="AD95">
            <v>0</v>
          </cell>
          <cell r="AE95">
            <v>0</v>
          </cell>
          <cell r="AF95">
            <v>0</v>
          </cell>
          <cell r="AG95">
            <v>0</v>
          </cell>
          <cell r="AH95" t="str">
            <v>Douglas Hamilton</v>
          </cell>
          <cell r="AI95" t="str">
            <v>douglashamilton@hamiltoncorporation.com</v>
          </cell>
          <cell r="AJ95" t="str">
            <v>Hamilton Builders Contracting</v>
          </cell>
          <cell r="AK95">
            <v>0</v>
          </cell>
          <cell r="AL95">
            <v>0</v>
          </cell>
          <cell r="AM95">
            <v>0</v>
          </cell>
          <cell r="AN95">
            <v>0</v>
          </cell>
          <cell r="AO95">
            <v>0</v>
          </cell>
          <cell r="AP95">
            <v>0</v>
          </cell>
          <cell r="AQ95" t="str">
            <v>no</v>
          </cell>
          <cell r="AR95" t="str">
            <v>no</v>
          </cell>
          <cell r="AS95" t="str">
            <v>no</v>
          </cell>
          <cell r="AT95">
            <v>1036766</v>
          </cell>
          <cell r="AU95">
            <v>0</v>
          </cell>
          <cell r="AV95">
            <v>0</v>
          </cell>
          <cell r="AW95" t="str">
            <v>Choose a Dropdown</v>
          </cell>
          <cell r="AX95" t="str">
            <v>HOME-ARP Nonprofit Operating Cost and/or Capacity Building Assistance</v>
          </cell>
          <cell r="AY95">
            <v>0</v>
          </cell>
          <cell r="AZ95">
            <v>0</v>
          </cell>
          <cell r="BA95">
            <v>0</v>
          </cell>
          <cell r="BB95" t="str">
            <v>Douglas Hamilton</v>
          </cell>
          <cell r="BC95" t="str">
            <v>douglashamilton@hamiltoncorporation.com</v>
          </cell>
          <cell r="BD95" t="str">
            <v>Hamilton Builders Contracting</v>
          </cell>
          <cell r="BE95">
            <v>0</v>
          </cell>
          <cell r="BF95">
            <v>0</v>
          </cell>
          <cell r="BG95" t="str">
            <v>Darrell Jack</v>
          </cell>
          <cell r="BH95" t="str">
            <v>djack@stic.net</v>
          </cell>
          <cell r="BI95" t="str">
            <v>Apartment MarketData</v>
          </cell>
          <cell r="BJ95">
            <v>0</v>
          </cell>
          <cell r="BK95" t="str">
            <v>Choose a Dropdown</v>
          </cell>
          <cell r="BL95">
            <v>0</v>
          </cell>
          <cell r="BM95">
            <v>0</v>
          </cell>
          <cell r="BN95">
            <v>0</v>
          </cell>
          <cell r="BO95">
            <v>0</v>
          </cell>
          <cell r="BP95">
            <v>0</v>
          </cell>
          <cell r="BQ95">
            <v>0</v>
          </cell>
          <cell r="BR95">
            <v>0</v>
          </cell>
          <cell r="BS95" t="str">
            <v>Hugh Cobb</v>
          </cell>
          <cell r="BT95" t="str">
            <v>hugh.cobb@assetliving.com</v>
          </cell>
          <cell r="BU95" t="str">
            <v>Alpha Barnes Real Estate Services, LLC</v>
          </cell>
          <cell r="BV95">
            <v>9725820854</v>
          </cell>
          <cell r="BX95" t="str">
            <v>No</v>
          </cell>
          <cell r="BY95" t="str">
            <v>No</v>
          </cell>
          <cell r="BZ95">
            <v>0</v>
          </cell>
          <cell r="CA95">
            <v>0</v>
          </cell>
          <cell r="CB95">
            <v>0</v>
          </cell>
          <cell r="CC95" t="str">
            <v>TBD</v>
          </cell>
          <cell r="CD95">
            <v>0</v>
          </cell>
          <cell r="CE95">
            <v>0</v>
          </cell>
          <cell r="CF95" t="str">
            <v>TBD</v>
          </cell>
          <cell r="CG95">
            <v>28</v>
          </cell>
          <cell r="CH95">
            <v>0</v>
          </cell>
          <cell r="CI95">
            <v>0</v>
          </cell>
          <cell r="CJ95">
            <v>0</v>
          </cell>
          <cell r="CK95">
            <v>0</v>
          </cell>
          <cell r="CL95">
            <v>28</v>
          </cell>
          <cell r="CM95">
            <v>0</v>
          </cell>
          <cell r="CN95">
            <v>0</v>
          </cell>
          <cell r="CO95">
            <v>0</v>
          </cell>
          <cell r="CP95">
            <v>4</v>
          </cell>
          <cell r="CQ95">
            <v>4</v>
          </cell>
          <cell r="CR95">
            <v>0</v>
          </cell>
          <cell r="CS95" t="str">
            <v>Brent L. Barringer</v>
          </cell>
          <cell r="CT95" t="str">
            <v>brent.barringer@tidwellgroup.com</v>
          </cell>
          <cell r="CU95" t="str">
            <v>Tidwell Group</v>
          </cell>
          <cell r="CV95" t="str">
            <v>809 S. Lamar Blvd.</v>
          </cell>
          <cell r="CW95" t="str">
            <v>Austin</v>
          </cell>
          <cell r="CX95" t="str">
            <v>Michael Fogel</v>
          </cell>
          <cell r="CY95" t="str">
            <v>mfogel@trinityhousingdevelopment.com</v>
          </cell>
          <cell r="CZ95" t="str">
            <v>713-409-0211</v>
          </cell>
          <cell r="DA95">
            <v>7134090211</v>
          </cell>
          <cell r="DB95" t="str">
            <v>TX</v>
          </cell>
          <cell r="DC95">
            <v>78704</v>
          </cell>
          <cell r="DD95" t="str">
            <v>Gatesville Crossing, LP</v>
          </cell>
          <cell r="DE95">
            <v>0</v>
          </cell>
          <cell r="DF95">
            <v>0</v>
          </cell>
          <cell r="DH95" t="str">
            <v>Randy Porter</v>
          </cell>
          <cell r="DI95" t="str">
            <v>randyp@wallacearchitects.com</v>
          </cell>
          <cell r="DJ95" t="str">
            <v>Wallace Architects, LLC</v>
          </cell>
          <cell r="DK95" t="str">
            <v>John Shackelford</v>
          </cell>
          <cell r="DL95" t="str">
            <v>jshackelford@shackelfordlaw.com</v>
          </cell>
          <cell r="DM95" t="str">
            <v>Shackelford, Bowen, McKinley &amp; Norton, LLP</v>
          </cell>
          <cell r="DN95" t="str">
            <v>no</v>
          </cell>
          <cell r="DO95">
            <v>0</v>
          </cell>
          <cell r="DQ95">
            <v>0</v>
          </cell>
          <cell r="DR95">
            <v>0</v>
          </cell>
          <cell r="DS95">
            <v>48099010202</v>
          </cell>
          <cell r="DT95" t="str">
            <v>No</v>
          </cell>
          <cell r="DU95">
            <v>11</v>
          </cell>
          <cell r="DV95" t="str">
            <v>yes</v>
          </cell>
          <cell r="DW95" t="str">
            <v>Gatesville Care Center</v>
          </cell>
          <cell r="DX95" t="str">
            <v>Gatesville Chamber of Commerce</v>
          </cell>
          <cell r="DY95" t="str">
            <v>Hidden Gem Family Center</v>
          </cell>
          <cell r="DZ95" t="str">
            <v>Mission Righteous Roots</v>
          </cell>
          <cell r="EA95" t="str">
            <v>Fort Hood Area Habitat for Humanity</v>
          </cell>
          <cell r="EB95" t="str">
            <v>NA</v>
          </cell>
          <cell r="EC95" t="str">
            <v>New Construction</v>
          </cell>
          <cell r="ED95">
            <v>0</v>
          </cell>
          <cell r="EE95" t="str">
            <v>1305 E 6th, Ste 12</v>
          </cell>
          <cell r="EF95" t="str">
            <v>Austin</v>
          </cell>
          <cell r="EG95" t="str">
            <v>Alyssa Carpenter</v>
          </cell>
          <cell r="EH95" t="str">
            <v>ajcarpen@gmail.com</v>
          </cell>
          <cell r="EI95" t="str">
            <v>ajcarpen@gmail.com</v>
          </cell>
          <cell r="EJ95" t="str">
            <v>Alyssa Carpenter</v>
          </cell>
          <cell r="EK95" t="str">
            <v>S. Anderson Consulting, LLC</v>
          </cell>
          <cell r="EL95">
            <v>5127891295</v>
          </cell>
          <cell r="EM95">
            <v>5127891295</v>
          </cell>
          <cell r="EN95" t="str">
            <v>TX</v>
          </cell>
          <cell r="EO95">
            <v>78702</v>
          </cell>
          <cell r="EP95">
            <v>247.13456368222529</v>
          </cell>
          <cell r="EQ95">
            <v>247.13456368222529</v>
          </cell>
          <cell r="ER95">
            <v>157.9681701499469</v>
          </cell>
          <cell r="ES95" t="str">
            <v>Approx 2909 S Hwy 36</v>
          </cell>
          <cell r="ET95" t="str">
            <v>Gatesville</v>
          </cell>
          <cell r="EU95" t="str">
            <v>Coryell</v>
          </cell>
          <cell r="EV95" t="str">
            <v>Gatesville Crossing</v>
          </cell>
          <cell r="EW95">
            <v>76528</v>
          </cell>
          <cell r="EX95" t="str">
            <v>J. Ryan Hamilton</v>
          </cell>
          <cell r="EY95" t="str">
            <v>rhamilton@trinityhousingdevelopment.com</v>
          </cell>
          <cell r="EZ95" t="str">
            <v>Lone Star Development TX, LLC</v>
          </cell>
          <cell r="FA95" t="str">
            <v>no</v>
          </cell>
          <cell r="FB95" t="str">
            <v>No</v>
          </cell>
          <cell r="FC95">
            <v>31</v>
          </cell>
          <cell r="FD95">
            <v>0</v>
          </cell>
          <cell r="FE95">
            <v>0</v>
          </cell>
          <cell r="FF95">
            <v>0</v>
          </cell>
          <cell r="FG95" t="str">
            <v>TBD</v>
          </cell>
          <cell r="FH95" t="str">
            <v>Yes</v>
          </cell>
          <cell r="FI95" t="str">
            <v>no</v>
          </cell>
          <cell r="FJ95">
            <v>55</v>
          </cell>
          <cell r="FK95">
            <v>1.3</v>
          </cell>
          <cell r="FL95">
            <v>54548</v>
          </cell>
          <cell r="FM95">
            <v>31.422806000000001</v>
          </cell>
          <cell r="FN95" t="str">
            <v>yes</v>
          </cell>
          <cell r="FO95">
            <v>-97.71387</v>
          </cell>
          <cell r="FP95" t="str">
            <v>yes</v>
          </cell>
          <cell r="FQ95" t="str">
            <v>no</v>
          </cell>
          <cell r="FR95" t="str">
            <v>No</v>
          </cell>
          <cell r="FS95" t="str">
            <v>No</v>
          </cell>
          <cell r="FT95" t="str">
            <v>yes</v>
          </cell>
          <cell r="FU95">
            <v>0</v>
          </cell>
          <cell r="FV95">
            <v>0</v>
          </cell>
          <cell r="FW95">
            <v>0</v>
          </cell>
          <cell r="FX95" t="str">
            <v>x</v>
          </cell>
          <cell r="FY95">
            <v>0</v>
          </cell>
          <cell r="FZ95">
            <v>0</v>
          </cell>
          <cell r="GA95" t="str">
            <v>Gatesville Crossing, LP</v>
          </cell>
          <cell r="GB95" t="str">
            <v>Lone Star Gatesville Crossing GP, LLC</v>
          </cell>
          <cell r="GC95" t="str">
            <v>Lone Star Development TX, LLC</v>
          </cell>
          <cell r="GD95" t="str">
            <v>Broadleaf Development, LLC dba Broadleaf Community Consulting</v>
          </cell>
          <cell r="GF95" t="str">
            <v>Limited Partnership</v>
          </cell>
          <cell r="GG95" t="str">
            <v>Limited Liability Company</v>
          </cell>
          <cell r="GH95" t="str">
            <v>Limited Liability Company</v>
          </cell>
          <cell r="GI95" t="str">
            <v>Limited Liability Company</v>
          </cell>
          <cell r="GJ95">
            <v>0</v>
          </cell>
          <cell r="GK95" t="str">
            <v>Mark Ragsdale</v>
          </cell>
          <cell r="GL95" t="str">
            <v>mark.ragsdale@pnc.com</v>
          </cell>
          <cell r="GM95" t="str">
            <v>PNC Real Estate</v>
          </cell>
          <cell r="GN95">
            <v>11.9</v>
          </cell>
          <cell r="GO95" t="str">
            <v>2q</v>
          </cell>
          <cell r="GP95">
            <v>1</v>
          </cell>
          <cell r="GQ95">
            <v>8</v>
          </cell>
          <cell r="GR95">
            <v>0</v>
          </cell>
          <cell r="GS95">
            <v>0</v>
          </cell>
          <cell r="GT95" t="str">
            <v>Rural</v>
          </cell>
          <cell r="GU95">
            <v>0</v>
          </cell>
          <cell r="GV95">
            <v>6</v>
          </cell>
          <cell r="GW95">
            <v>9</v>
          </cell>
          <cell r="GX95">
            <v>2</v>
          </cell>
          <cell r="GY95">
            <v>0</v>
          </cell>
          <cell r="GZ95">
            <v>0</v>
          </cell>
          <cell r="HA95">
            <v>0</v>
          </cell>
          <cell r="HB95">
            <v>11</v>
          </cell>
          <cell r="HC95">
            <v>7</v>
          </cell>
          <cell r="HD95">
            <v>5</v>
          </cell>
          <cell r="HE95">
            <v>3</v>
          </cell>
          <cell r="HF95">
            <v>1</v>
          </cell>
          <cell r="HG95">
            <v>1</v>
          </cell>
          <cell r="HH95">
            <v>10</v>
          </cell>
          <cell r="HI95">
            <v>26</v>
          </cell>
          <cell r="HJ95">
            <v>0</v>
          </cell>
          <cell r="HK95">
            <v>0</v>
          </cell>
          <cell r="HL95">
            <v>0</v>
          </cell>
          <cell r="HM95">
            <v>4</v>
          </cell>
          <cell r="HN95">
            <v>0</v>
          </cell>
          <cell r="HO95">
            <v>1</v>
          </cell>
          <cell r="HP95">
            <v>0</v>
          </cell>
          <cell r="HQ95">
            <v>0</v>
          </cell>
          <cell r="HR95">
            <v>17</v>
          </cell>
          <cell r="HS95">
            <v>0</v>
          </cell>
          <cell r="HT95" t="str">
            <v>no</v>
          </cell>
          <cell r="HU95" t="str">
            <v>no</v>
          </cell>
          <cell r="HV95" t="str">
            <v>no</v>
          </cell>
          <cell r="HW95" t="str">
            <v>yes</v>
          </cell>
          <cell r="HX95" t="str">
            <v>yes</v>
          </cell>
          <cell r="HY95" t="str">
            <v>yes</v>
          </cell>
          <cell r="HZ95" t="str">
            <v>Mission Righteous Roots</v>
          </cell>
          <cell r="IA95" t="str">
            <v>x</v>
          </cell>
          <cell r="IB95">
            <v>0</v>
          </cell>
          <cell r="IC95" t="str">
            <v>Robert Dicks</v>
          </cell>
          <cell r="ID95" t="str">
            <v>robert.dicks@pnc.com</v>
          </cell>
          <cell r="IE95" t="str">
            <v>PNC Real Estate</v>
          </cell>
          <cell r="IF95" t="str">
            <v>General</v>
          </cell>
          <cell r="IG95">
            <v>0</v>
          </cell>
          <cell r="IH95">
            <v>27</v>
          </cell>
          <cell r="II95">
            <v>28</v>
          </cell>
          <cell r="IJ95">
            <v>32028</v>
          </cell>
          <cell r="IK95">
            <v>86</v>
          </cell>
          <cell r="IL95">
            <v>32</v>
          </cell>
          <cell r="IM95" t="str">
            <v>no</v>
          </cell>
          <cell r="IN95" t="str">
            <v>no</v>
          </cell>
          <cell r="IO95" t="str">
            <v>no</v>
          </cell>
          <cell r="IR95">
            <v>0</v>
          </cell>
          <cell r="IS95" t="str">
            <v>no</v>
          </cell>
        </row>
        <row r="96">
          <cell r="A96">
            <v>24228</v>
          </cell>
          <cell r="B96" t="str">
            <v>2024-03-01 16:42:24</v>
          </cell>
          <cell r="C96" t="str">
            <v>Q:/http-files/mf/2024-HTC/mf24228/24228_Cottages_on_Independence.xlsx</v>
          </cell>
          <cell r="D96" t="str">
            <v>no</v>
          </cell>
          <cell r="E96" t="str">
            <v>yes</v>
          </cell>
          <cell r="F96" t="str">
            <v>yes</v>
          </cell>
          <cell r="G96" t="str">
            <v>no</v>
          </cell>
          <cell r="H96" t="str">
            <v>taylor@tisd.net</v>
          </cell>
          <cell r="I96" t="str">
            <v>Tricia Taylor</v>
          </cell>
          <cell r="J96">
            <v>0</v>
          </cell>
          <cell r="K96" t="str">
            <v>361-552-8831</v>
          </cell>
          <cell r="L96" t="str">
            <v>yes</v>
          </cell>
          <cell r="M96" t="str">
            <v>yes</v>
          </cell>
          <cell r="N96" t="str">
            <v>yes</v>
          </cell>
          <cell r="O96">
            <v>0</v>
          </cell>
          <cell r="P96">
            <v>16</v>
          </cell>
          <cell r="Q96">
            <v>27</v>
          </cell>
          <cell r="R96">
            <v>18</v>
          </cell>
          <cell r="S96">
            <v>6</v>
          </cell>
          <cell r="T96">
            <v>0</v>
          </cell>
          <cell r="U96">
            <v>0</v>
          </cell>
          <cell r="V96">
            <v>0</v>
          </cell>
          <cell r="W96">
            <v>0</v>
          </cell>
          <cell r="X96">
            <v>0</v>
          </cell>
          <cell r="Y96">
            <v>0</v>
          </cell>
          <cell r="Z96" t="str">
            <v>TBD</v>
          </cell>
          <cell r="AA96" t="str">
            <v>TBD</v>
          </cell>
          <cell r="AB96">
            <v>0</v>
          </cell>
          <cell r="AC96">
            <v>0</v>
          </cell>
          <cell r="AD96">
            <v>0</v>
          </cell>
          <cell r="AE96">
            <v>0</v>
          </cell>
          <cell r="AF96">
            <v>0</v>
          </cell>
          <cell r="AG96">
            <v>0</v>
          </cell>
          <cell r="AH96" t="str">
            <v>Thomas Straight</v>
          </cell>
          <cell r="AI96" t="str">
            <v>tstraight@pavilionconstruction.com</v>
          </cell>
          <cell r="AJ96" t="str">
            <v>Pavilion Construction</v>
          </cell>
          <cell r="AK96">
            <v>0</v>
          </cell>
          <cell r="AL96">
            <v>0</v>
          </cell>
          <cell r="AM96">
            <v>0</v>
          </cell>
          <cell r="AN96">
            <v>0</v>
          </cell>
          <cell r="AO96">
            <v>0</v>
          </cell>
          <cell r="AP96">
            <v>0</v>
          </cell>
          <cell r="AQ96" t="str">
            <v>no</v>
          </cell>
          <cell r="AR96" t="str">
            <v>no</v>
          </cell>
          <cell r="AS96" t="str">
            <v>yes</v>
          </cell>
          <cell r="AT96">
            <v>1966000</v>
          </cell>
          <cell r="AU96">
            <v>0</v>
          </cell>
          <cell r="AV96">
            <v>0</v>
          </cell>
          <cell r="AW96" t="str">
            <v>Choose a Dropdown</v>
          </cell>
          <cell r="AX96" t="str">
            <v>HOME-ARP Nonprofit Operating Cost and/or Capacity Building Assistance</v>
          </cell>
          <cell r="AY96">
            <v>0</v>
          </cell>
          <cell r="AZ96">
            <v>0</v>
          </cell>
          <cell r="BA96">
            <v>0</v>
          </cell>
          <cell r="BB96">
            <v>0</v>
          </cell>
          <cell r="BC96">
            <v>0</v>
          </cell>
          <cell r="BD96" t="str">
            <v>TBD</v>
          </cell>
          <cell r="BE96">
            <v>0</v>
          </cell>
          <cell r="BF96">
            <v>0</v>
          </cell>
          <cell r="BG96" t="str">
            <v>Kenneth Araiza</v>
          </cell>
          <cell r="BH96" t="str">
            <v>kenaraiza@gmail.com</v>
          </cell>
          <cell r="BI96" t="str">
            <v>Araiza Appraisal &amp; Consulting</v>
          </cell>
          <cell r="BJ96">
            <v>0</v>
          </cell>
          <cell r="BK96" t="str">
            <v>Choose a Dropdown</v>
          </cell>
          <cell r="BL96">
            <v>0</v>
          </cell>
          <cell r="BM96">
            <v>0</v>
          </cell>
          <cell r="BN96">
            <v>0</v>
          </cell>
          <cell r="BO96">
            <v>0</v>
          </cell>
          <cell r="BP96">
            <v>0</v>
          </cell>
          <cell r="BQ96">
            <v>0</v>
          </cell>
          <cell r="BR96">
            <v>0</v>
          </cell>
          <cell r="BS96" t="str">
            <v>Tricia Taylor</v>
          </cell>
          <cell r="BT96" t="str">
            <v>taylor@tisd.net</v>
          </cell>
          <cell r="BU96" t="str">
            <v>Port Lavaca Housing Authority</v>
          </cell>
          <cell r="BV96" t="str">
            <v>361-552-8831</v>
          </cell>
          <cell r="BW96" t="str">
            <v>If applicable</v>
          </cell>
          <cell r="BX96" t="str">
            <v>No</v>
          </cell>
          <cell r="BY96" t="str">
            <v>no</v>
          </cell>
          <cell r="BZ96">
            <v>0</v>
          </cell>
          <cell r="CA96">
            <v>0</v>
          </cell>
          <cell r="CB96">
            <v>0</v>
          </cell>
          <cell r="CC96" t="str">
            <v>TBD</v>
          </cell>
          <cell r="CD96">
            <v>0</v>
          </cell>
          <cell r="CE96">
            <v>0</v>
          </cell>
          <cell r="CF96" t="str">
            <v>TBD</v>
          </cell>
          <cell r="CG96">
            <v>67</v>
          </cell>
          <cell r="CH96">
            <v>0</v>
          </cell>
          <cell r="CI96">
            <v>7</v>
          </cell>
          <cell r="CJ96">
            <v>0</v>
          </cell>
          <cell r="CK96">
            <v>34</v>
          </cell>
          <cell r="CL96">
            <v>26</v>
          </cell>
          <cell r="CM96">
            <v>0</v>
          </cell>
          <cell r="CN96">
            <v>0</v>
          </cell>
          <cell r="CO96">
            <v>0</v>
          </cell>
          <cell r="CP96">
            <v>0</v>
          </cell>
          <cell r="CQ96">
            <v>0</v>
          </cell>
          <cell r="CR96">
            <v>0</v>
          </cell>
          <cell r="CS96">
            <v>0</v>
          </cell>
          <cell r="CT96">
            <v>0</v>
          </cell>
          <cell r="CU96" t="str">
            <v>TBD</v>
          </cell>
          <cell r="CV96" t="str">
            <v>809 Woodbridge Parkway Suite 500-341</v>
          </cell>
          <cell r="CW96" t="str">
            <v>Wylie</v>
          </cell>
          <cell r="CX96" t="str">
            <v>Michael Bowen</v>
          </cell>
          <cell r="CY96" t="str">
            <v>revitalizationstrategies@gmail.com</v>
          </cell>
          <cell r="CZ96">
            <v>0</v>
          </cell>
          <cell r="DA96" t="str">
            <v>440-263-0406</v>
          </cell>
          <cell r="DB96" t="str">
            <v>Texas</v>
          </cell>
          <cell r="DC96">
            <v>75098</v>
          </cell>
          <cell r="DD96" t="str">
            <v>Cottages on Independence, LP</v>
          </cell>
          <cell r="DE96">
            <v>0</v>
          </cell>
          <cell r="DF96">
            <v>0</v>
          </cell>
          <cell r="DH96" t="str">
            <v>Dominick Durante Jr.</v>
          </cell>
          <cell r="DI96" t="str">
            <v>dom@ldaarchitecture.com</v>
          </cell>
          <cell r="DJ96" t="str">
            <v>LDA Architects</v>
          </cell>
          <cell r="DK96" t="str">
            <v>Mattye Gouldsby Jones</v>
          </cell>
          <cell r="DL96" t="str">
            <v>mjones@coatsrose.com</v>
          </cell>
          <cell r="DM96" t="str">
            <v>Coats Rose</v>
          </cell>
          <cell r="DN96" t="str">
            <v>no</v>
          </cell>
          <cell r="DO96">
            <v>0</v>
          </cell>
          <cell r="DQ96">
            <v>0</v>
          </cell>
          <cell r="DR96">
            <v>0</v>
          </cell>
          <cell r="DS96">
            <v>48057000402</v>
          </cell>
          <cell r="DT96" t="str">
            <v>no</v>
          </cell>
          <cell r="DU96">
            <v>11</v>
          </cell>
          <cell r="DV96" t="str">
            <v>yes</v>
          </cell>
          <cell r="DW96" t="str">
            <v>The Harbor Children's Alliance &amp; Victim Center</v>
          </cell>
          <cell r="DX96" t="str">
            <v>United Way of Calhoun County</v>
          </cell>
          <cell r="DY96" t="str">
            <v>Calhoun County Senior Citizens Association, Inc.</v>
          </cell>
          <cell r="DZ96" t="str">
            <v>Habitat for Humanity</v>
          </cell>
          <cell r="EA96">
            <v>0</v>
          </cell>
          <cell r="EB96">
            <v>0</v>
          </cell>
          <cell r="EC96" t="str">
            <v>Reconstruction</v>
          </cell>
          <cell r="ED96" t="str">
            <v>New Construction</v>
          </cell>
          <cell r="EE96" t="str">
            <v>12202 Meadowhollow Drive</v>
          </cell>
          <cell r="EF96" t="str">
            <v>Stafford</v>
          </cell>
          <cell r="EG96" t="str">
            <v>Tim Smith</v>
          </cell>
          <cell r="EH96" t="str">
            <v>tsmith@hokeservices.com</v>
          </cell>
          <cell r="EI96" t="str">
            <v>tsmith@hokeservices.com</v>
          </cell>
          <cell r="EJ96" t="str">
            <v>Tim Smith</v>
          </cell>
          <cell r="EK96" t="str">
            <v>Hoke Development Services</v>
          </cell>
          <cell r="EL96" t="str">
            <v>832-443-0333</v>
          </cell>
          <cell r="EM96">
            <v>0</v>
          </cell>
          <cell r="EN96" t="str">
            <v>TX</v>
          </cell>
          <cell r="EO96">
            <v>77477</v>
          </cell>
          <cell r="EP96">
            <v>200.25324316109419</v>
          </cell>
          <cell r="EQ96">
            <v>200.25324316109419</v>
          </cell>
          <cell r="ER96">
            <v>129.82257441983879</v>
          </cell>
          <cell r="ES96" t="str">
            <v>Independence Dr. and Sand Crab Blvd.</v>
          </cell>
          <cell r="ET96" t="str">
            <v>Port Lavaca</v>
          </cell>
          <cell r="EU96" t="str">
            <v>Calhoun</v>
          </cell>
          <cell r="EV96" t="str">
            <v>Cottages on Independence</v>
          </cell>
          <cell r="EW96">
            <v>77979</v>
          </cell>
          <cell r="EX96" t="str">
            <v>Michael Bowen</v>
          </cell>
          <cell r="EY96" t="str">
            <v>michael@thetransformationgroup.net</v>
          </cell>
          <cell r="EZ96" t="str">
            <v>The Transformation Group</v>
          </cell>
          <cell r="FA96" t="str">
            <v>yes</v>
          </cell>
          <cell r="FB96" t="str">
            <v>no</v>
          </cell>
          <cell r="FC96">
            <v>53</v>
          </cell>
          <cell r="FD96">
            <v>0</v>
          </cell>
          <cell r="FE96" t="str">
            <v>Tyler Ray</v>
          </cell>
          <cell r="FF96" t="str">
            <v>tray@wga-llp.com</v>
          </cell>
          <cell r="FG96" t="str">
            <v>WGA</v>
          </cell>
          <cell r="FH96" t="str">
            <v>Yes</v>
          </cell>
          <cell r="FI96" t="str">
            <v>yes</v>
          </cell>
          <cell r="FJ96">
            <v>122</v>
          </cell>
          <cell r="FK96">
            <v>1.3</v>
          </cell>
          <cell r="FL96">
            <v>74911</v>
          </cell>
          <cell r="FM96">
            <v>28.6233805</v>
          </cell>
          <cell r="FN96" t="str">
            <v>yes</v>
          </cell>
          <cell r="FO96">
            <v>-96.641720000000007</v>
          </cell>
          <cell r="FP96" t="str">
            <v>yes</v>
          </cell>
          <cell r="FQ96" t="str">
            <v>yes</v>
          </cell>
          <cell r="FR96" t="str">
            <v>no</v>
          </cell>
          <cell r="FS96" t="str">
            <v>no</v>
          </cell>
          <cell r="FT96" t="str">
            <v>yes</v>
          </cell>
          <cell r="FU96">
            <v>0</v>
          </cell>
          <cell r="FV96">
            <v>0</v>
          </cell>
          <cell r="FW96">
            <v>0</v>
          </cell>
          <cell r="FX96" t="str">
            <v>x</v>
          </cell>
          <cell r="FY96">
            <v>0</v>
          </cell>
          <cell r="FZ96">
            <v>0</v>
          </cell>
          <cell r="GA96" t="str">
            <v>Cottages on Independence, LP</v>
          </cell>
          <cell r="GB96" t="str">
            <v>Cottages on Independence Managing Member LLC</v>
          </cell>
          <cell r="GC96" t="str">
            <v>Troika Consulting, Inc.</v>
          </cell>
          <cell r="GD96" t="str">
            <v>PLHA Cottages MM LLC</v>
          </cell>
          <cell r="GE96" t="str">
            <v>Port Lavaca Housing Management PFC</v>
          </cell>
          <cell r="GF96">
            <v>0</v>
          </cell>
          <cell r="GG96" t="str">
            <v>Limited Liability Company</v>
          </cell>
          <cell r="GH96" t="str">
            <v>Corporation</v>
          </cell>
          <cell r="GI96" t="str">
            <v>Corporation</v>
          </cell>
          <cell r="GJ96" t="str">
            <v>Corporation</v>
          </cell>
          <cell r="GK96">
            <v>0</v>
          </cell>
          <cell r="GL96">
            <v>0</v>
          </cell>
          <cell r="GN96">
            <v>13.2</v>
          </cell>
          <cell r="GO96" t="str">
            <v>1q</v>
          </cell>
          <cell r="GP96">
            <v>0</v>
          </cell>
          <cell r="GQ96">
            <v>10</v>
          </cell>
          <cell r="GR96">
            <v>0</v>
          </cell>
          <cell r="GS96">
            <v>0</v>
          </cell>
          <cell r="GT96" t="str">
            <v>rural</v>
          </cell>
          <cell r="GU96">
            <v>0</v>
          </cell>
          <cell r="GV96">
            <v>6</v>
          </cell>
          <cell r="GW96">
            <v>9</v>
          </cell>
          <cell r="GX96">
            <v>2</v>
          </cell>
          <cell r="GY96">
            <v>0</v>
          </cell>
          <cell r="GZ96">
            <v>15</v>
          </cell>
          <cell r="HA96">
            <v>11</v>
          </cell>
          <cell r="HB96">
            <v>11</v>
          </cell>
          <cell r="HC96">
            <v>7</v>
          </cell>
          <cell r="HD96">
            <v>3</v>
          </cell>
          <cell r="HE96">
            <v>3</v>
          </cell>
          <cell r="HF96">
            <v>0</v>
          </cell>
          <cell r="HG96">
            <v>1</v>
          </cell>
          <cell r="HH96">
            <v>10</v>
          </cell>
          <cell r="HI96">
            <v>26</v>
          </cell>
          <cell r="HJ96">
            <v>12</v>
          </cell>
          <cell r="HK96">
            <v>6</v>
          </cell>
          <cell r="HL96">
            <v>3</v>
          </cell>
          <cell r="HM96">
            <v>4</v>
          </cell>
          <cell r="HN96">
            <v>0</v>
          </cell>
          <cell r="HO96">
            <v>1</v>
          </cell>
          <cell r="HP96">
            <v>1</v>
          </cell>
          <cell r="HQ96">
            <v>0</v>
          </cell>
          <cell r="HR96">
            <v>17</v>
          </cell>
          <cell r="HS96">
            <v>0</v>
          </cell>
          <cell r="HT96" t="str">
            <v>no</v>
          </cell>
          <cell r="HU96" t="str">
            <v>no</v>
          </cell>
          <cell r="HV96" t="str">
            <v>no</v>
          </cell>
          <cell r="HW96" t="str">
            <v>yes</v>
          </cell>
          <cell r="HX96" t="str">
            <v>yes</v>
          </cell>
          <cell r="HY96" t="str">
            <v>yes</v>
          </cell>
          <cell r="HZ96" t="str">
            <v>Habitat for Humanity</v>
          </cell>
          <cell r="IA96">
            <v>0</v>
          </cell>
          <cell r="IB96">
            <v>0</v>
          </cell>
          <cell r="IC96" t="str">
            <v>Rachel Thomas-Phillips</v>
          </cell>
          <cell r="ID96" t="str">
            <v>rachel.thomas-phillips@regions.com</v>
          </cell>
          <cell r="IE96" t="str">
            <v>Regions Bank</v>
          </cell>
          <cell r="IF96" t="str">
            <v>General</v>
          </cell>
          <cell r="IG96">
            <v>0</v>
          </cell>
          <cell r="IH96">
            <v>50</v>
          </cell>
          <cell r="II96">
            <v>67</v>
          </cell>
          <cell r="IJ96">
            <v>82908</v>
          </cell>
          <cell r="IK96">
            <v>131</v>
          </cell>
          <cell r="IL96">
            <v>67</v>
          </cell>
          <cell r="IM96" t="str">
            <v>yes</v>
          </cell>
          <cell r="IN96" t="str">
            <v>no</v>
          </cell>
          <cell r="IO96" t="str">
            <v>no</v>
          </cell>
          <cell r="IP96">
            <v>50</v>
          </cell>
          <cell r="IQ96">
            <v>67</v>
          </cell>
          <cell r="IR96">
            <v>0</v>
          </cell>
          <cell r="IS96" t="str">
            <v>no</v>
          </cell>
        </row>
        <row r="97">
          <cell r="A97">
            <v>24243</v>
          </cell>
          <cell r="B97" t="str">
            <v>2024-03-01 12:41:04</v>
          </cell>
          <cell r="C97" t="str">
            <v>Q:/http-files/mf/2024-HTC/mf24243/24243_Mission_Apartments_Applications.xlsx</v>
          </cell>
          <cell r="D97" t="str">
            <v>no</v>
          </cell>
          <cell r="E97" t="str">
            <v>yes</v>
          </cell>
          <cell r="F97" t="str">
            <v>yes</v>
          </cell>
          <cell r="G97" t="str">
            <v>no</v>
          </cell>
          <cell r="H97" t="str">
            <v>bill.fisher@sonomaadvisors.com</v>
          </cell>
          <cell r="I97" t="str">
            <v>Bill Fisher</v>
          </cell>
          <cell r="J97">
            <v>0</v>
          </cell>
          <cell r="K97">
            <v>2146087201</v>
          </cell>
          <cell r="L97" t="str">
            <v>yes</v>
          </cell>
          <cell r="M97" t="str">
            <v>no</v>
          </cell>
          <cell r="N97" t="str">
            <v>yes</v>
          </cell>
          <cell r="O97">
            <v>6</v>
          </cell>
          <cell r="P97">
            <v>73</v>
          </cell>
          <cell r="Q97">
            <v>9</v>
          </cell>
          <cell r="R97">
            <v>0</v>
          </cell>
          <cell r="S97">
            <v>0</v>
          </cell>
          <cell r="T97">
            <v>0</v>
          </cell>
          <cell r="U97">
            <v>0</v>
          </cell>
          <cell r="V97">
            <v>0</v>
          </cell>
          <cell r="W97" t="str">
            <v>Jose Munoz</v>
          </cell>
          <cell r="X97">
            <v>0</v>
          </cell>
          <cell r="Y97" t="str">
            <v>jmunoz@gmes.biz</v>
          </cell>
          <cell r="Z97" t="str">
            <v>see above</v>
          </cell>
          <cell r="AA97" t="str">
            <v>Guzman &amp; Munoz</v>
          </cell>
          <cell r="AB97">
            <v>0</v>
          </cell>
          <cell r="AC97">
            <v>0</v>
          </cell>
          <cell r="AD97">
            <v>0</v>
          </cell>
          <cell r="AE97">
            <v>0</v>
          </cell>
          <cell r="AF97">
            <v>0</v>
          </cell>
          <cell r="AG97">
            <v>0</v>
          </cell>
          <cell r="AH97" t="str">
            <v>Melissa Fisher</v>
          </cell>
          <cell r="AI97" t="str">
            <v>mfisher@rise-residential.com</v>
          </cell>
          <cell r="AJ97" t="str">
            <v>RISE Residential Construction</v>
          </cell>
          <cell r="AK97">
            <v>0</v>
          </cell>
          <cell r="AL97">
            <v>0</v>
          </cell>
          <cell r="AM97">
            <v>0</v>
          </cell>
          <cell r="AN97">
            <v>0</v>
          </cell>
          <cell r="AO97">
            <v>0</v>
          </cell>
          <cell r="AP97">
            <v>0</v>
          </cell>
          <cell r="AQ97" t="str">
            <v>no</v>
          </cell>
          <cell r="AR97" t="str">
            <v>no</v>
          </cell>
          <cell r="AS97" t="str">
            <v>no</v>
          </cell>
          <cell r="AT97">
            <v>1930000</v>
          </cell>
          <cell r="AU97">
            <v>0</v>
          </cell>
          <cell r="AV97">
            <v>0</v>
          </cell>
          <cell r="AW97" t="str">
            <v>Choose a Dropdown</v>
          </cell>
          <cell r="AX97" t="str">
            <v>HOME-ARP Nonprofit Operating Cost and/or Capacity Building Assistance</v>
          </cell>
          <cell r="AY97">
            <v>0</v>
          </cell>
          <cell r="AZ97">
            <v>0</v>
          </cell>
          <cell r="BA97">
            <v>0</v>
          </cell>
          <cell r="BB97">
            <v>0</v>
          </cell>
          <cell r="BC97">
            <v>0</v>
          </cell>
          <cell r="BD97" t="str">
            <v>see above</v>
          </cell>
          <cell r="BE97" t="str">
            <v>Northside ISD</v>
          </cell>
          <cell r="BF97">
            <v>0</v>
          </cell>
          <cell r="BG97" t="str">
            <v>Jim Howell</v>
          </cell>
          <cell r="BH97" t="str">
            <v>jim@fgibsonconsulting.com</v>
          </cell>
          <cell r="BI97" t="str">
            <v>Gibson Consulting</v>
          </cell>
          <cell r="BJ97">
            <v>0</v>
          </cell>
          <cell r="BK97" t="str">
            <v>Choose a Dropdown</v>
          </cell>
          <cell r="BL97">
            <v>0</v>
          </cell>
          <cell r="BM97">
            <v>0</v>
          </cell>
          <cell r="BN97">
            <v>0</v>
          </cell>
          <cell r="BO97">
            <v>0</v>
          </cell>
          <cell r="BP97">
            <v>0</v>
          </cell>
          <cell r="BQ97">
            <v>0</v>
          </cell>
          <cell r="BR97">
            <v>0</v>
          </cell>
          <cell r="BS97" t="str">
            <v>Lisa Fisher</v>
          </cell>
          <cell r="BT97" t="str">
            <v>lfisher@rise-residential.com</v>
          </cell>
          <cell r="BU97" t="str">
            <v>RISE Residential Management, LLC</v>
          </cell>
          <cell r="BV97">
            <v>9727015555</v>
          </cell>
          <cell r="BW97" t="str">
            <v>If applicable</v>
          </cell>
          <cell r="BX97" t="str">
            <v>No</v>
          </cell>
          <cell r="BY97" t="str">
            <v>no</v>
          </cell>
          <cell r="BZ97">
            <v>0</v>
          </cell>
          <cell r="CA97">
            <v>0</v>
          </cell>
          <cell r="CB97">
            <v>0</v>
          </cell>
          <cell r="CC97">
            <v>0</v>
          </cell>
          <cell r="CD97">
            <v>0</v>
          </cell>
          <cell r="CE97">
            <v>0</v>
          </cell>
          <cell r="CF97">
            <v>0</v>
          </cell>
          <cell r="CG97">
            <v>88</v>
          </cell>
          <cell r="CH97">
            <v>0</v>
          </cell>
          <cell r="CI97">
            <v>10</v>
          </cell>
          <cell r="CJ97">
            <v>0</v>
          </cell>
          <cell r="CK97">
            <v>41</v>
          </cell>
          <cell r="CL97">
            <v>28</v>
          </cell>
          <cell r="CM97">
            <v>0</v>
          </cell>
          <cell r="CN97">
            <v>9</v>
          </cell>
          <cell r="CO97">
            <v>0</v>
          </cell>
          <cell r="CP97">
            <v>0</v>
          </cell>
          <cell r="CQ97">
            <v>0</v>
          </cell>
          <cell r="CR97">
            <v>20</v>
          </cell>
          <cell r="CS97" t="str">
            <v>David Barker</v>
          </cell>
          <cell r="CT97" t="str">
            <v>david.barker@tidwellgroup.com</v>
          </cell>
          <cell r="CU97" t="str">
            <v>Tidwell Group</v>
          </cell>
          <cell r="CV97" t="str">
            <v>16812 Dallas Parkway</v>
          </cell>
          <cell r="CW97" t="str">
            <v>Dallas</v>
          </cell>
          <cell r="CX97" t="str">
            <v>Melissa Fisher</v>
          </cell>
          <cell r="CY97" t="str">
            <v>mfisher@rise-residential.com</v>
          </cell>
          <cell r="CZ97">
            <v>0</v>
          </cell>
          <cell r="DA97">
            <v>9727015558</v>
          </cell>
          <cell r="DB97" t="str">
            <v>Tx</v>
          </cell>
          <cell r="DC97">
            <v>75248</v>
          </cell>
          <cell r="DD97" t="str">
            <v>Tx Mission Apartments, LP</v>
          </cell>
          <cell r="DE97">
            <v>0</v>
          </cell>
          <cell r="DF97">
            <v>0</v>
          </cell>
          <cell r="DG97">
            <v>0</v>
          </cell>
          <cell r="DH97" t="str">
            <v>Stanford Knowles</v>
          </cell>
          <cell r="DI97" t="str">
            <v>knowlesaia@aol.com</v>
          </cell>
          <cell r="DJ97" t="str">
            <v>K+ Architects</v>
          </cell>
          <cell r="DK97" t="str">
            <v>John Shackelford</v>
          </cell>
          <cell r="DL97" t="str">
            <v>jshackelford@shackelfordlaw.net</v>
          </cell>
          <cell r="DM97" t="str">
            <v>Shackelford, Bowen, Norton</v>
          </cell>
          <cell r="DN97" t="str">
            <v>yes</v>
          </cell>
          <cell r="DO97">
            <v>0</v>
          </cell>
          <cell r="DP97">
            <v>0</v>
          </cell>
          <cell r="DQ97">
            <v>0</v>
          </cell>
          <cell r="DR97">
            <v>0</v>
          </cell>
          <cell r="DS97">
            <v>48029150800</v>
          </cell>
          <cell r="DT97" t="str">
            <v>no</v>
          </cell>
          <cell r="DU97">
            <v>11</v>
          </cell>
          <cell r="DV97" t="str">
            <v>yes</v>
          </cell>
          <cell r="DW97" t="str">
            <v>Bernices Room</v>
          </cell>
          <cell r="DX97" t="str">
            <v>Boy with a Ball</v>
          </cell>
          <cell r="DY97" t="str">
            <v>Architecture For Charity</v>
          </cell>
          <cell r="DZ97" t="str">
            <v>Housing Services Inc.</v>
          </cell>
          <cell r="EA97">
            <v>0</v>
          </cell>
          <cell r="EB97">
            <v>0</v>
          </cell>
          <cell r="EC97" t="str">
            <v>New Construction</v>
          </cell>
          <cell r="ED97" t="str">
            <v>New Construction</v>
          </cell>
          <cell r="EE97" t="str">
            <v>16812 Dallas Parkway</v>
          </cell>
          <cell r="EF97" t="str">
            <v>Dallas</v>
          </cell>
          <cell r="EG97" t="str">
            <v>Bill Fisher</v>
          </cell>
          <cell r="EH97" t="str">
            <v>wlreed@sonomaadvisors.com</v>
          </cell>
          <cell r="EI97" t="str">
            <v>bill.fisher@sonomaadvisors.com</v>
          </cell>
          <cell r="EJ97" t="str">
            <v>Wallace Reed</v>
          </cell>
          <cell r="EK97" t="str">
            <v>Sonoma Housing Advisors</v>
          </cell>
          <cell r="EL97">
            <v>0</v>
          </cell>
          <cell r="EM97">
            <v>9564544314</v>
          </cell>
          <cell r="EN97" t="str">
            <v>Tx</v>
          </cell>
          <cell r="EO97">
            <v>75248</v>
          </cell>
          <cell r="EP97">
            <v>216.69668465690049</v>
          </cell>
          <cell r="EQ97">
            <v>216.69668465690049</v>
          </cell>
          <cell r="ER97">
            <v>144.6414803392444</v>
          </cell>
          <cell r="ES97" t="str">
            <v>3400 Mission Rd</v>
          </cell>
          <cell r="ET97" t="str">
            <v>San Antonio</v>
          </cell>
          <cell r="EU97" t="str">
            <v>Bexar</v>
          </cell>
          <cell r="EV97" t="str">
            <v>Mission Road Apartments</v>
          </cell>
          <cell r="EW97">
            <v>78214</v>
          </cell>
          <cell r="EX97" t="str">
            <v>Melissa Fisher</v>
          </cell>
          <cell r="EY97" t="str">
            <v>mfisher@rise-residential.com</v>
          </cell>
          <cell r="EZ97" t="str">
            <v>RRC Development Mission, LLC</v>
          </cell>
          <cell r="FA97" t="str">
            <v>no</v>
          </cell>
          <cell r="FB97" t="str">
            <v>no</v>
          </cell>
          <cell r="FC97">
            <v>53</v>
          </cell>
          <cell r="FD97">
            <v>0</v>
          </cell>
          <cell r="FE97" t="str">
            <v>Jose Munoz</v>
          </cell>
          <cell r="FF97" t="str">
            <v>jmunoz@gmes.biz</v>
          </cell>
          <cell r="FG97" t="str">
            <v>Guzman &amp; Munoz</v>
          </cell>
          <cell r="FH97" t="str">
            <v>Yes</v>
          </cell>
          <cell r="FI97" t="str">
            <v>no</v>
          </cell>
          <cell r="FJ97">
            <v>142</v>
          </cell>
          <cell r="FK97">
            <v>1.3</v>
          </cell>
          <cell r="FL97">
            <v>18237</v>
          </cell>
          <cell r="FM97">
            <v>29.480981</v>
          </cell>
          <cell r="FN97" t="str">
            <v>yes</v>
          </cell>
          <cell r="FO97">
            <v>-98.666146999999995</v>
          </cell>
          <cell r="FP97" t="str">
            <v>yes</v>
          </cell>
          <cell r="FQ97" t="str">
            <v>yes</v>
          </cell>
          <cell r="FR97" t="str">
            <v>no</v>
          </cell>
          <cell r="FS97" t="str">
            <v>no</v>
          </cell>
          <cell r="FT97" t="str">
            <v>yes</v>
          </cell>
          <cell r="FU97">
            <v>0</v>
          </cell>
          <cell r="FV97">
            <v>0</v>
          </cell>
          <cell r="FW97">
            <v>0</v>
          </cell>
          <cell r="FX97" t="str">
            <v>x</v>
          </cell>
          <cell r="FY97">
            <v>0</v>
          </cell>
          <cell r="FZ97">
            <v>0</v>
          </cell>
          <cell r="GA97" t="str">
            <v>Tx Mission Apartments, LP</v>
          </cell>
          <cell r="GB97" t="str">
            <v>Tx Mission Apartments GP, LLC</v>
          </cell>
          <cell r="GC97" t="str">
            <v>RRC Development Mission, LLC</v>
          </cell>
          <cell r="GD97" t="str">
            <v>RISE Residential Management, LLC</v>
          </cell>
          <cell r="GE97">
            <v>0</v>
          </cell>
          <cell r="GF97" t="str">
            <v>Limited Partnership</v>
          </cell>
          <cell r="GG97" t="str">
            <v>Limited Liability Company</v>
          </cell>
          <cell r="GH97" t="str">
            <v>Limited Liability Company</v>
          </cell>
          <cell r="GI97" t="str">
            <v>Limited Liability Company</v>
          </cell>
          <cell r="GJ97">
            <v>0</v>
          </cell>
          <cell r="GK97">
            <v>0</v>
          </cell>
          <cell r="GL97">
            <v>0</v>
          </cell>
          <cell r="GM97">
            <v>0</v>
          </cell>
          <cell r="GN97">
            <v>59.8</v>
          </cell>
          <cell r="GO97" t="str">
            <v>4q</v>
          </cell>
          <cell r="GP97">
            <v>1</v>
          </cell>
          <cell r="GQ97">
            <v>9</v>
          </cell>
          <cell r="GR97">
            <v>124</v>
          </cell>
          <cell r="GS97">
            <v>0</v>
          </cell>
          <cell r="GT97" t="str">
            <v>Urban</v>
          </cell>
          <cell r="GU97">
            <v>0</v>
          </cell>
          <cell r="GV97">
            <v>6</v>
          </cell>
          <cell r="GW97">
            <v>9</v>
          </cell>
          <cell r="GX97">
            <v>2</v>
          </cell>
          <cell r="GY97">
            <v>2</v>
          </cell>
          <cell r="GZ97">
            <v>15</v>
          </cell>
          <cell r="HA97">
            <v>11</v>
          </cell>
          <cell r="HB97">
            <v>11</v>
          </cell>
          <cell r="HC97">
            <v>0</v>
          </cell>
          <cell r="HD97">
            <v>5</v>
          </cell>
          <cell r="HE97">
            <v>3</v>
          </cell>
          <cell r="HF97">
            <v>4</v>
          </cell>
          <cell r="HG97">
            <v>1</v>
          </cell>
          <cell r="HH97">
            <v>10</v>
          </cell>
          <cell r="HI97">
            <v>26</v>
          </cell>
          <cell r="HJ97">
            <v>12</v>
          </cell>
          <cell r="HK97">
            <v>6</v>
          </cell>
          <cell r="HL97">
            <v>3</v>
          </cell>
          <cell r="HM97">
            <v>4</v>
          </cell>
          <cell r="HN97">
            <v>0</v>
          </cell>
          <cell r="HO97">
            <v>1</v>
          </cell>
          <cell r="HP97">
            <v>1</v>
          </cell>
          <cell r="HQ97">
            <v>0</v>
          </cell>
          <cell r="HR97">
            <v>19</v>
          </cell>
          <cell r="HS97">
            <v>19</v>
          </cell>
          <cell r="HT97" t="str">
            <v>no</v>
          </cell>
          <cell r="HU97" t="str">
            <v>no</v>
          </cell>
          <cell r="HV97" t="str">
            <v>no</v>
          </cell>
          <cell r="HW97" t="str">
            <v>yes</v>
          </cell>
          <cell r="HX97" t="str">
            <v>yes</v>
          </cell>
          <cell r="HY97" t="str">
            <v>yes</v>
          </cell>
          <cell r="HZ97" t="str">
            <v>Housing Services Inc.</v>
          </cell>
          <cell r="IA97">
            <v>0</v>
          </cell>
          <cell r="IB97">
            <v>0</v>
          </cell>
          <cell r="IC97">
            <v>0</v>
          </cell>
          <cell r="ID97">
            <v>0</v>
          </cell>
          <cell r="IE97">
            <v>0</v>
          </cell>
          <cell r="IF97" t="str">
            <v>Elderly</v>
          </cell>
          <cell r="IG97">
            <v>0</v>
          </cell>
          <cell r="IH97">
            <v>49</v>
          </cell>
          <cell r="II97">
            <v>88</v>
          </cell>
          <cell r="IJ97">
            <v>64850</v>
          </cell>
          <cell r="IK97">
            <v>132</v>
          </cell>
          <cell r="IL97">
            <v>88</v>
          </cell>
          <cell r="IM97" t="str">
            <v>no</v>
          </cell>
          <cell r="IN97" t="str">
            <v>no</v>
          </cell>
          <cell r="IO97" t="str">
            <v>no</v>
          </cell>
          <cell r="IP97">
            <v>0</v>
          </cell>
          <cell r="IQ97">
            <v>0</v>
          </cell>
          <cell r="IR97">
            <v>0</v>
          </cell>
          <cell r="IS97" t="str">
            <v>no</v>
          </cell>
        </row>
        <row r="98">
          <cell r="A98">
            <v>24244</v>
          </cell>
          <cell r="B98" t="str">
            <v>2024-03-01 12:19:11</v>
          </cell>
          <cell r="C98" t="str">
            <v>Q:/http-files/mf/2024-HTC/mf24244/24244_Culebra_Apartments_Application.xlsx</v>
          </cell>
          <cell r="D98" t="str">
            <v>no</v>
          </cell>
          <cell r="E98" t="str">
            <v>yes</v>
          </cell>
          <cell r="F98" t="str">
            <v>yes</v>
          </cell>
          <cell r="G98" t="str">
            <v>no</v>
          </cell>
          <cell r="H98" t="str">
            <v>bill.fisher@sonomaadvisors.com</v>
          </cell>
          <cell r="I98" t="str">
            <v>Bill Fisher</v>
          </cell>
          <cell r="J98">
            <v>0</v>
          </cell>
          <cell r="K98">
            <v>2146087201</v>
          </cell>
          <cell r="L98" t="str">
            <v>yes</v>
          </cell>
          <cell r="M98" t="str">
            <v>no</v>
          </cell>
          <cell r="N98" t="str">
            <v>yes</v>
          </cell>
          <cell r="O98">
            <v>6</v>
          </cell>
          <cell r="P98">
            <v>73</v>
          </cell>
          <cell r="Q98">
            <v>9</v>
          </cell>
          <cell r="R98">
            <v>0</v>
          </cell>
          <cell r="S98">
            <v>0</v>
          </cell>
          <cell r="T98">
            <v>0</v>
          </cell>
          <cell r="U98">
            <v>0</v>
          </cell>
          <cell r="V98">
            <v>0</v>
          </cell>
          <cell r="W98" t="str">
            <v>Jose Munoz</v>
          </cell>
          <cell r="X98">
            <v>0</v>
          </cell>
          <cell r="Y98" t="str">
            <v>jmunoz@gmes.biz</v>
          </cell>
          <cell r="Z98" t="str">
            <v>see above</v>
          </cell>
          <cell r="AA98" t="str">
            <v>Guzman &amp; Munoz</v>
          </cell>
          <cell r="AB98">
            <v>0</v>
          </cell>
          <cell r="AC98">
            <v>0</v>
          </cell>
          <cell r="AD98">
            <v>0</v>
          </cell>
          <cell r="AE98">
            <v>0</v>
          </cell>
          <cell r="AF98">
            <v>0</v>
          </cell>
          <cell r="AG98">
            <v>0</v>
          </cell>
          <cell r="AH98" t="str">
            <v>Melissa Fisher</v>
          </cell>
          <cell r="AI98" t="str">
            <v>mfisher@rise-residential.com</v>
          </cell>
          <cell r="AJ98" t="str">
            <v>RISE Residential Construction</v>
          </cell>
          <cell r="AK98">
            <v>0</v>
          </cell>
          <cell r="AL98">
            <v>0</v>
          </cell>
          <cell r="AM98">
            <v>0</v>
          </cell>
          <cell r="AN98">
            <v>0</v>
          </cell>
          <cell r="AO98">
            <v>0</v>
          </cell>
          <cell r="AP98">
            <v>0</v>
          </cell>
          <cell r="AQ98" t="str">
            <v>no</v>
          </cell>
          <cell r="AR98" t="str">
            <v>no</v>
          </cell>
          <cell r="AS98" t="str">
            <v>no</v>
          </cell>
          <cell r="AT98">
            <v>2000000</v>
          </cell>
          <cell r="AU98">
            <v>0</v>
          </cell>
          <cell r="AV98">
            <v>0</v>
          </cell>
          <cell r="AW98" t="str">
            <v>Choose a Dropdown</v>
          </cell>
          <cell r="AX98" t="str">
            <v>HOME-ARP Nonprofit Operating Cost and/or Capacity Building Assistance</v>
          </cell>
          <cell r="AY98">
            <v>0</v>
          </cell>
          <cell r="AZ98">
            <v>0</v>
          </cell>
          <cell r="BA98">
            <v>0</v>
          </cell>
          <cell r="BB98">
            <v>0</v>
          </cell>
          <cell r="BC98">
            <v>0</v>
          </cell>
          <cell r="BD98" t="str">
            <v>see above</v>
          </cell>
          <cell r="BE98" t="str">
            <v>Northside ISD</v>
          </cell>
          <cell r="BF98">
            <v>0</v>
          </cell>
          <cell r="BG98" t="str">
            <v>Jim Howell</v>
          </cell>
          <cell r="BH98" t="str">
            <v>jim@fgibsonconsulting.com</v>
          </cell>
          <cell r="BI98" t="str">
            <v>Gibson Consulting</v>
          </cell>
          <cell r="BJ98">
            <v>0</v>
          </cell>
          <cell r="BK98" t="str">
            <v>Choose a Dropdown</v>
          </cell>
          <cell r="BL98">
            <v>0</v>
          </cell>
          <cell r="BM98">
            <v>0</v>
          </cell>
          <cell r="BN98">
            <v>0</v>
          </cell>
          <cell r="BO98">
            <v>0</v>
          </cell>
          <cell r="BP98">
            <v>0</v>
          </cell>
          <cell r="BQ98">
            <v>0</v>
          </cell>
          <cell r="BR98">
            <v>0</v>
          </cell>
          <cell r="BS98" t="str">
            <v>Lisa Fisher</v>
          </cell>
          <cell r="BT98" t="str">
            <v>lfisher@rise-residential.com</v>
          </cell>
          <cell r="BU98" t="str">
            <v>RISE Residential Management, LLC</v>
          </cell>
          <cell r="BV98">
            <v>9727015555</v>
          </cell>
          <cell r="BW98" t="str">
            <v>If applicable</v>
          </cell>
          <cell r="BX98" t="str">
            <v>No</v>
          </cell>
          <cell r="BY98" t="str">
            <v>no</v>
          </cell>
          <cell r="BZ98">
            <v>0</v>
          </cell>
          <cell r="CA98">
            <v>0</v>
          </cell>
          <cell r="CB98">
            <v>0</v>
          </cell>
          <cell r="CC98">
            <v>0</v>
          </cell>
          <cell r="CD98">
            <v>0</v>
          </cell>
          <cell r="CE98">
            <v>0</v>
          </cell>
          <cell r="CF98">
            <v>0</v>
          </cell>
          <cell r="CG98">
            <v>88</v>
          </cell>
          <cell r="CH98">
            <v>0</v>
          </cell>
          <cell r="CI98">
            <v>10</v>
          </cell>
          <cell r="CJ98">
            <v>0</v>
          </cell>
          <cell r="CK98">
            <v>41</v>
          </cell>
          <cell r="CL98">
            <v>28</v>
          </cell>
          <cell r="CM98">
            <v>0</v>
          </cell>
          <cell r="CN98">
            <v>9</v>
          </cell>
          <cell r="CO98">
            <v>0</v>
          </cell>
          <cell r="CP98">
            <v>0</v>
          </cell>
          <cell r="CQ98">
            <v>0</v>
          </cell>
          <cell r="CR98">
            <v>20</v>
          </cell>
          <cell r="CS98" t="str">
            <v>David Barker</v>
          </cell>
          <cell r="CT98" t="str">
            <v>david.barker@tidwellgroup.com</v>
          </cell>
          <cell r="CU98" t="str">
            <v>Tidwell Group</v>
          </cell>
          <cell r="CV98" t="str">
            <v>16812 Dallas Parkway</v>
          </cell>
          <cell r="CW98" t="str">
            <v>Dallas</v>
          </cell>
          <cell r="CX98" t="str">
            <v>Melissa Fisher</v>
          </cell>
          <cell r="CY98" t="str">
            <v>mfisher@rise-residential.com</v>
          </cell>
          <cell r="CZ98">
            <v>0</v>
          </cell>
          <cell r="DA98">
            <v>9727015558</v>
          </cell>
          <cell r="DB98" t="str">
            <v>Tx</v>
          </cell>
          <cell r="DC98">
            <v>75248</v>
          </cell>
          <cell r="DD98" t="str">
            <v>Tx Culebra Apartments, LP</v>
          </cell>
          <cell r="DE98">
            <v>0</v>
          </cell>
          <cell r="DF98">
            <v>0</v>
          </cell>
          <cell r="DG98">
            <v>0</v>
          </cell>
          <cell r="DH98" t="str">
            <v>Stanford Knowles</v>
          </cell>
          <cell r="DI98" t="str">
            <v>knowlesaia@aol.com</v>
          </cell>
          <cell r="DJ98" t="str">
            <v>K+ Architects</v>
          </cell>
          <cell r="DK98" t="str">
            <v>John Shackelford</v>
          </cell>
          <cell r="DL98" t="str">
            <v>jshackelford@shackelfordlaw.net</v>
          </cell>
          <cell r="DM98" t="str">
            <v>Shackelford, Bowen, Norton</v>
          </cell>
          <cell r="DN98" t="str">
            <v>yes</v>
          </cell>
          <cell r="DO98">
            <v>0</v>
          </cell>
          <cell r="DP98">
            <v>0</v>
          </cell>
          <cell r="DQ98">
            <v>0</v>
          </cell>
          <cell r="DR98">
            <v>0</v>
          </cell>
          <cell r="DS98">
            <v>48029171928</v>
          </cell>
          <cell r="DT98" t="str">
            <v>no</v>
          </cell>
          <cell r="DU98">
            <v>11</v>
          </cell>
          <cell r="DV98" t="str">
            <v>yes</v>
          </cell>
          <cell r="DW98" t="str">
            <v>Bernices Room</v>
          </cell>
          <cell r="DX98" t="str">
            <v>Boy with a Ball</v>
          </cell>
          <cell r="DY98" t="str">
            <v>Architecture For Charity</v>
          </cell>
          <cell r="DZ98" t="str">
            <v>Housing Services Inc.</v>
          </cell>
          <cell r="EA98">
            <v>0</v>
          </cell>
          <cell r="EB98">
            <v>0</v>
          </cell>
          <cell r="EC98" t="str">
            <v>New Construction</v>
          </cell>
          <cell r="ED98" t="str">
            <v>New Construction</v>
          </cell>
          <cell r="EE98" t="str">
            <v>16812 Dallas Parkway</v>
          </cell>
          <cell r="EF98" t="str">
            <v>Dallas</v>
          </cell>
          <cell r="EG98" t="str">
            <v>Bill Fisher</v>
          </cell>
          <cell r="EH98" t="str">
            <v>wlreed@sonomaadvisors.com</v>
          </cell>
          <cell r="EI98" t="str">
            <v>bill.fisher@sonomaadvisors.com</v>
          </cell>
          <cell r="EJ98" t="str">
            <v>Wallace Reed</v>
          </cell>
          <cell r="EK98" t="str">
            <v>Sonoma Housing Advisors</v>
          </cell>
          <cell r="EL98">
            <v>0</v>
          </cell>
          <cell r="EM98">
            <v>9564544314</v>
          </cell>
          <cell r="EN98" t="str">
            <v>Tx</v>
          </cell>
          <cell r="EO98">
            <v>75248</v>
          </cell>
          <cell r="EP98">
            <v>216.69668465690049</v>
          </cell>
          <cell r="EQ98">
            <v>216.69668465690049</v>
          </cell>
          <cell r="ER98">
            <v>144.6414803392444</v>
          </cell>
          <cell r="ES98" t="str">
            <v>0 Culebra Rd and Grissom</v>
          </cell>
          <cell r="ET98" t="str">
            <v>San Antonio</v>
          </cell>
          <cell r="EU98" t="str">
            <v>Bexar</v>
          </cell>
          <cell r="EV98" t="str">
            <v>Culebra Apartments</v>
          </cell>
          <cell r="EW98">
            <v>78251</v>
          </cell>
          <cell r="EX98" t="str">
            <v>Melissa Fisher</v>
          </cell>
          <cell r="EY98" t="str">
            <v>mfisher@rise-residential.com</v>
          </cell>
          <cell r="EZ98" t="str">
            <v>RRC Development Culebra, LLC</v>
          </cell>
          <cell r="FA98" t="str">
            <v>no</v>
          </cell>
          <cell r="FB98" t="str">
            <v>no</v>
          </cell>
          <cell r="FC98">
            <v>53</v>
          </cell>
          <cell r="FD98">
            <v>0</v>
          </cell>
          <cell r="FE98" t="str">
            <v>Jose Munoz</v>
          </cell>
          <cell r="FF98" t="str">
            <v>jmunoz@gmes.biz</v>
          </cell>
          <cell r="FG98" t="str">
            <v>Guzman &amp; Munoz</v>
          </cell>
          <cell r="FH98" t="str">
            <v>Yes</v>
          </cell>
          <cell r="FI98" t="str">
            <v>no</v>
          </cell>
          <cell r="FJ98">
            <v>142</v>
          </cell>
          <cell r="FK98">
            <v>1.3</v>
          </cell>
          <cell r="FL98">
            <v>113429</v>
          </cell>
          <cell r="FM98">
            <v>29.480981</v>
          </cell>
          <cell r="FN98" t="str">
            <v>yes</v>
          </cell>
          <cell r="FO98">
            <v>-98.666146999999995</v>
          </cell>
          <cell r="FP98" t="str">
            <v>yes</v>
          </cell>
          <cell r="FQ98" t="str">
            <v>no</v>
          </cell>
          <cell r="FR98" t="str">
            <v>no</v>
          </cell>
          <cell r="FS98" t="str">
            <v>no</v>
          </cell>
          <cell r="FT98" t="str">
            <v>yes</v>
          </cell>
          <cell r="FU98">
            <v>0</v>
          </cell>
          <cell r="FV98">
            <v>0</v>
          </cell>
          <cell r="FW98">
            <v>0</v>
          </cell>
          <cell r="FX98" t="str">
            <v>x</v>
          </cell>
          <cell r="FY98">
            <v>0</v>
          </cell>
          <cell r="FZ98">
            <v>0</v>
          </cell>
          <cell r="GA98" t="str">
            <v>Tx Culebra Apartments, LP</v>
          </cell>
          <cell r="GB98" t="str">
            <v>Tx Culebra Apartments GP, LLC</v>
          </cell>
          <cell r="GC98" t="str">
            <v>RRC Development Culebra, LLC</v>
          </cell>
          <cell r="GD98" t="str">
            <v>RISE Residential Management, LLC</v>
          </cell>
          <cell r="GE98">
            <v>0</v>
          </cell>
          <cell r="GF98" t="str">
            <v>Limited Partnership</v>
          </cell>
          <cell r="GG98" t="str">
            <v>Limited Liability Company</v>
          </cell>
          <cell r="GH98" t="str">
            <v>Limited Liability Company</v>
          </cell>
          <cell r="GI98" t="str">
            <v>Limited Liability Company</v>
          </cell>
          <cell r="GJ98">
            <v>0</v>
          </cell>
          <cell r="GK98">
            <v>0</v>
          </cell>
          <cell r="GL98">
            <v>0</v>
          </cell>
          <cell r="GM98">
            <v>0</v>
          </cell>
          <cell r="GN98">
            <v>0.8</v>
          </cell>
          <cell r="GO98" t="str">
            <v>1q</v>
          </cell>
          <cell r="GP98">
            <v>1</v>
          </cell>
          <cell r="GQ98">
            <v>9</v>
          </cell>
          <cell r="GR98">
            <v>124</v>
          </cell>
          <cell r="GS98">
            <v>0</v>
          </cell>
          <cell r="GT98" t="str">
            <v>Urban</v>
          </cell>
          <cell r="GU98">
            <v>0</v>
          </cell>
          <cell r="GV98">
            <v>6</v>
          </cell>
          <cell r="GW98">
            <v>9</v>
          </cell>
          <cell r="GX98">
            <v>2</v>
          </cell>
          <cell r="GY98">
            <v>2</v>
          </cell>
          <cell r="GZ98">
            <v>15</v>
          </cell>
          <cell r="HA98">
            <v>11</v>
          </cell>
          <cell r="HB98">
            <v>11</v>
          </cell>
          <cell r="HC98">
            <v>7</v>
          </cell>
          <cell r="HD98">
            <v>5</v>
          </cell>
          <cell r="HE98">
            <v>3</v>
          </cell>
          <cell r="HF98">
            <v>4</v>
          </cell>
          <cell r="HG98">
            <v>1</v>
          </cell>
          <cell r="HH98">
            <v>10</v>
          </cell>
          <cell r="HI98">
            <v>26</v>
          </cell>
          <cell r="HJ98">
            <v>12</v>
          </cell>
          <cell r="HK98">
            <v>6</v>
          </cell>
          <cell r="HL98">
            <v>3</v>
          </cell>
          <cell r="HM98">
            <v>4</v>
          </cell>
          <cell r="HN98">
            <v>0</v>
          </cell>
          <cell r="HO98">
            <v>1</v>
          </cell>
          <cell r="HP98">
            <v>1</v>
          </cell>
          <cell r="HQ98">
            <v>0</v>
          </cell>
          <cell r="HR98">
            <v>19</v>
          </cell>
          <cell r="HS98">
            <v>19</v>
          </cell>
          <cell r="HT98" t="str">
            <v>no</v>
          </cell>
          <cell r="HU98" t="str">
            <v>no</v>
          </cell>
          <cell r="HV98" t="str">
            <v>no</v>
          </cell>
          <cell r="HW98" t="str">
            <v>yes</v>
          </cell>
          <cell r="HX98" t="str">
            <v>yes</v>
          </cell>
          <cell r="HY98" t="str">
            <v>yes</v>
          </cell>
          <cell r="HZ98" t="str">
            <v>Housing Services Inc.</v>
          </cell>
          <cell r="IA98">
            <v>0</v>
          </cell>
          <cell r="IB98">
            <v>0</v>
          </cell>
          <cell r="IC98">
            <v>0</v>
          </cell>
          <cell r="ID98">
            <v>0</v>
          </cell>
          <cell r="IE98">
            <v>0</v>
          </cell>
          <cell r="IF98" t="str">
            <v>Elderly</v>
          </cell>
          <cell r="IG98">
            <v>0</v>
          </cell>
          <cell r="IH98">
            <v>56</v>
          </cell>
          <cell r="II98">
            <v>88</v>
          </cell>
          <cell r="IJ98">
            <v>64850</v>
          </cell>
          <cell r="IK98">
            <v>139</v>
          </cell>
          <cell r="IL98">
            <v>88</v>
          </cell>
          <cell r="IM98" t="str">
            <v>no</v>
          </cell>
          <cell r="IN98" t="str">
            <v>no</v>
          </cell>
          <cell r="IO98" t="str">
            <v>no</v>
          </cell>
          <cell r="IP98">
            <v>0</v>
          </cell>
          <cell r="IQ98">
            <v>0</v>
          </cell>
          <cell r="IR98">
            <v>0</v>
          </cell>
          <cell r="IS98" t="str">
            <v>no</v>
          </cell>
        </row>
        <row r="99">
          <cell r="A99">
            <v>24248</v>
          </cell>
          <cell r="B99" t="str">
            <v>2024-03-01 14:45:09</v>
          </cell>
          <cell r="C99" t="str">
            <v>Q:/http-files/mf/2024-HTC/mf24248/24-MFUniformApp_2024_NHH Wheatley FINAL.xlsx</v>
          </cell>
          <cell r="D99" t="str">
            <v>yes</v>
          </cell>
          <cell r="E99" t="str">
            <v>yes</v>
          </cell>
          <cell r="F99" t="str">
            <v>yes</v>
          </cell>
          <cell r="G99" t="str">
            <v>no</v>
          </cell>
          <cell r="H99" t="str">
            <v>katei@newhopehousing.com</v>
          </cell>
          <cell r="I99" t="str">
            <v>Katie Stewart-Anchondo</v>
          </cell>
          <cell r="J99" t="str">
            <v>(832) 367-4126</v>
          </cell>
          <cell r="K99" t="str">
            <v>(832) 367-4126</v>
          </cell>
          <cell r="L99" t="str">
            <v>yes</v>
          </cell>
          <cell r="M99" t="str">
            <v>yes</v>
          </cell>
          <cell r="N99" t="str">
            <v>yes</v>
          </cell>
          <cell r="O99">
            <v>0</v>
          </cell>
          <cell r="P99">
            <v>63</v>
          </cell>
          <cell r="Q99">
            <v>34</v>
          </cell>
          <cell r="R99">
            <v>6</v>
          </cell>
          <cell r="S99">
            <v>0</v>
          </cell>
          <cell r="T99">
            <v>0</v>
          </cell>
          <cell r="U99">
            <v>0</v>
          </cell>
          <cell r="V99" t="str">
            <v>Mike Eilersen</v>
          </cell>
          <cell r="W99" t="str">
            <v>James Lott</v>
          </cell>
          <cell r="X99" t="str">
            <v>meilersten@camdenliving.com</v>
          </cell>
          <cell r="Y99" t="str">
            <v>jlott@bgeinc.com</v>
          </cell>
          <cell r="Z99" t="str">
            <v>Camden Builders</v>
          </cell>
          <cell r="AA99" t="str">
            <v>BGE, Inc.</v>
          </cell>
          <cell r="AB99">
            <v>0</v>
          </cell>
          <cell r="AC99">
            <v>0</v>
          </cell>
          <cell r="AD99">
            <v>0</v>
          </cell>
          <cell r="AE99">
            <v>0</v>
          </cell>
          <cell r="AF99">
            <v>0</v>
          </cell>
          <cell r="AG99">
            <v>0</v>
          </cell>
          <cell r="AH99" t="str">
            <v>Mike Eilersen</v>
          </cell>
          <cell r="AI99" t="str">
            <v>meilersten@camdenliving.com</v>
          </cell>
          <cell r="AJ99" t="str">
            <v>Camden Builders</v>
          </cell>
          <cell r="AK99">
            <v>0</v>
          </cell>
          <cell r="AL99">
            <v>0</v>
          </cell>
          <cell r="AM99">
            <v>0</v>
          </cell>
          <cell r="AN99">
            <v>0</v>
          </cell>
          <cell r="AO99">
            <v>0</v>
          </cell>
          <cell r="AP99">
            <v>0</v>
          </cell>
          <cell r="AQ99" t="str">
            <v>yes</v>
          </cell>
          <cell r="AR99" t="str">
            <v>no</v>
          </cell>
          <cell r="AS99" t="str">
            <v>no</v>
          </cell>
          <cell r="AT99">
            <v>2000000</v>
          </cell>
          <cell r="AU99">
            <v>0</v>
          </cell>
          <cell r="AV99">
            <v>0</v>
          </cell>
          <cell r="AW99" t="str">
            <v>Choose a Dropdown</v>
          </cell>
          <cell r="AX99" t="str">
            <v>HOME-ARP Nonprofit Operating Cost and/or Capacity Building Assistance</v>
          </cell>
          <cell r="AY99">
            <v>0</v>
          </cell>
          <cell r="AZ99">
            <v>0</v>
          </cell>
          <cell r="BA99">
            <v>0</v>
          </cell>
          <cell r="BB99" t="str">
            <v>Mike Eilersen</v>
          </cell>
          <cell r="BC99" t="str">
            <v>meilersten@camdenliving.com</v>
          </cell>
          <cell r="BD99" t="str">
            <v>Camden Builders</v>
          </cell>
          <cell r="BE99">
            <v>0</v>
          </cell>
          <cell r="BF99">
            <v>0</v>
          </cell>
          <cell r="BG99" t="str">
            <v>Kenneth Araiza, MAI</v>
          </cell>
          <cell r="BH99" t="str">
            <v>kenaraiza@gmail.com</v>
          </cell>
          <cell r="BI99" t="str">
            <v>Araiza Appraisal &amp; Consulting</v>
          </cell>
          <cell r="BJ99">
            <v>0</v>
          </cell>
          <cell r="BK99" t="str">
            <v>Choose a Dropdown</v>
          </cell>
          <cell r="BL99">
            <v>0</v>
          </cell>
          <cell r="BM99">
            <v>0</v>
          </cell>
          <cell r="BN99">
            <v>0</v>
          </cell>
          <cell r="BO99">
            <v>0</v>
          </cell>
          <cell r="BP99">
            <v>0</v>
          </cell>
          <cell r="BQ99">
            <v>0</v>
          </cell>
          <cell r="BR99">
            <v>0</v>
          </cell>
          <cell r="BS99" t="str">
            <v>Tamara Foster</v>
          </cell>
          <cell r="BT99" t="str">
            <v>tjf@newhopehousing.com</v>
          </cell>
          <cell r="BU99" t="str">
            <v>New Hope Housing</v>
          </cell>
          <cell r="BV99" t="str">
            <v>(713) 222-0290</v>
          </cell>
          <cell r="BX99" t="str">
            <v>Yes</v>
          </cell>
          <cell r="BY99" t="str">
            <v>no</v>
          </cell>
          <cell r="BZ99">
            <v>0</v>
          </cell>
          <cell r="CG99">
            <v>103</v>
          </cell>
          <cell r="CH99">
            <v>0</v>
          </cell>
          <cell r="CI99">
            <v>23</v>
          </cell>
          <cell r="CJ99">
            <v>0</v>
          </cell>
          <cell r="CK99">
            <v>61</v>
          </cell>
          <cell r="CL99">
            <v>19</v>
          </cell>
          <cell r="CM99">
            <v>0</v>
          </cell>
          <cell r="CN99">
            <v>0</v>
          </cell>
          <cell r="CO99">
            <v>0</v>
          </cell>
          <cell r="CP99">
            <v>0</v>
          </cell>
          <cell r="CQ99">
            <v>0</v>
          </cell>
          <cell r="CR99">
            <v>0</v>
          </cell>
          <cell r="CS99" t="str">
            <v>Susan Wilson</v>
          </cell>
          <cell r="CT99" t="str">
            <v>susan.wilson@novoco.com</v>
          </cell>
          <cell r="CU99" t="str">
            <v>Novogradac</v>
          </cell>
          <cell r="CV99" t="str">
            <v>3315 Harrisburg</v>
          </cell>
          <cell r="CW99" t="str">
            <v>Houston</v>
          </cell>
          <cell r="CX99" t="str">
            <v>Ron Lastimosa</v>
          </cell>
          <cell r="CY99" t="str">
            <v>ron@newhopehousing.com</v>
          </cell>
          <cell r="CZ99" t="str">
            <v>(832) 878-1624</v>
          </cell>
          <cell r="DA99" t="str">
            <v>(832) 878-1624</v>
          </cell>
          <cell r="DB99" t="str">
            <v>TX</v>
          </cell>
          <cell r="DC99">
            <v>77003</v>
          </cell>
          <cell r="DD99" t="str">
            <v>New Hope Housing Wheatley, LLC</v>
          </cell>
          <cell r="DH99" t="str">
            <v>Brit Perkins</v>
          </cell>
          <cell r="DI99" t="str">
            <v>brit@edi-international.com</v>
          </cell>
          <cell r="DJ99" t="str">
            <v>EDI International</v>
          </cell>
          <cell r="DK99" t="str">
            <v>Scott A. Marks, P.C.</v>
          </cell>
          <cell r="DL99" t="str">
            <v>samarks@duanemorris.com</v>
          </cell>
          <cell r="DM99" t="str">
            <v>Duane Morris</v>
          </cell>
          <cell r="DN99" t="str">
            <v>no</v>
          </cell>
          <cell r="DS99">
            <v>48201531800</v>
          </cell>
          <cell r="DT99" t="str">
            <v>No</v>
          </cell>
          <cell r="DU99">
            <v>11</v>
          </cell>
          <cell r="DV99" t="str">
            <v>yes</v>
          </cell>
          <cell r="DW99" t="str">
            <v>Houston Area Women's Center</v>
          </cell>
          <cell r="DX99" t="str">
            <v>The Center for Pursuit</v>
          </cell>
          <cell r="DY99">
            <v>0</v>
          </cell>
          <cell r="DZ99">
            <v>0</v>
          </cell>
          <cell r="EA99">
            <v>0</v>
          </cell>
          <cell r="EB99">
            <v>0</v>
          </cell>
          <cell r="EC99" t="str">
            <v>New Construction</v>
          </cell>
          <cell r="ED99">
            <v>0</v>
          </cell>
          <cell r="EE99">
            <v>0</v>
          </cell>
          <cell r="EF99">
            <v>0</v>
          </cell>
          <cell r="EG99" t="str">
            <v>Lora Myrick</v>
          </cell>
          <cell r="EH99" t="str">
            <v>lora@betcohousinglab.com</v>
          </cell>
          <cell r="EI99" t="str">
            <v>lora@betcohousinglab.com</v>
          </cell>
          <cell r="EJ99" t="str">
            <v>Lora Myrick</v>
          </cell>
          <cell r="EK99" t="str">
            <v>BETCO Consulting, LLC</v>
          </cell>
          <cell r="EL99" t="str">
            <v>(512) 785-3710</v>
          </cell>
          <cell r="EM99" t="str">
            <v>(512) 785-3710</v>
          </cell>
          <cell r="EN99">
            <v>0</v>
          </cell>
          <cell r="EO99">
            <v>0</v>
          </cell>
          <cell r="EP99">
            <v>213.2729753287604</v>
          </cell>
          <cell r="EQ99">
            <v>213.2729753287604</v>
          </cell>
          <cell r="ER99">
            <v>156.6813961420396</v>
          </cell>
          <cell r="ES99" t="str">
            <v>1117 Bland Street</v>
          </cell>
          <cell r="ET99" t="str">
            <v>Houston</v>
          </cell>
          <cell r="EU99" t="str">
            <v>Harris</v>
          </cell>
          <cell r="EV99" t="str">
            <v>New Hope Housing Wheatley</v>
          </cell>
          <cell r="EW99">
            <v>77091</v>
          </cell>
          <cell r="EX99" t="str">
            <v>Joy Horak-Brown</v>
          </cell>
          <cell r="EY99" t="str">
            <v>joy@newhopehousing.com</v>
          </cell>
          <cell r="EZ99" t="str">
            <v>Houston Area Community Development Corporation</v>
          </cell>
          <cell r="FA99" t="str">
            <v>no</v>
          </cell>
          <cell r="FB99" t="str">
            <v>No</v>
          </cell>
          <cell r="FC99">
            <v>53</v>
          </cell>
          <cell r="FD99">
            <v>0</v>
          </cell>
          <cell r="FE99" t="str">
            <v>James Lott</v>
          </cell>
          <cell r="FF99" t="str">
            <v>jlott@bgeinc.com</v>
          </cell>
          <cell r="FG99" t="str">
            <v>BGE, Inc.</v>
          </cell>
          <cell r="FH99" t="str">
            <v>Yes</v>
          </cell>
          <cell r="FI99" t="str">
            <v>no</v>
          </cell>
          <cell r="FJ99">
            <v>138</v>
          </cell>
          <cell r="FK99">
            <v>1.3</v>
          </cell>
          <cell r="FL99">
            <v>27230</v>
          </cell>
          <cell r="FM99">
            <v>29.86</v>
          </cell>
          <cell r="FN99" t="str">
            <v>yes</v>
          </cell>
          <cell r="FO99">
            <v>-95.430999999999997</v>
          </cell>
          <cell r="FP99" t="str">
            <v>yes</v>
          </cell>
          <cell r="FQ99" t="str">
            <v>yes</v>
          </cell>
          <cell r="FR99" t="str">
            <v>No</v>
          </cell>
          <cell r="FS99" t="str">
            <v>No</v>
          </cell>
          <cell r="FT99" t="str">
            <v>yes</v>
          </cell>
          <cell r="FU99">
            <v>0</v>
          </cell>
          <cell r="FV99">
            <v>0</v>
          </cell>
          <cell r="FW99">
            <v>0</v>
          </cell>
          <cell r="FX99">
            <v>0</v>
          </cell>
          <cell r="FY99">
            <v>0</v>
          </cell>
          <cell r="FZ99">
            <v>0</v>
          </cell>
          <cell r="GA99" t="str">
            <v>NHH Wheatley, LLC</v>
          </cell>
          <cell r="GB99" t="str">
            <v>NHH Wheatley MM, LLC</v>
          </cell>
          <cell r="GC99" t="str">
            <v>Houston Area Comm Dev Corp</v>
          </cell>
          <cell r="GD99" t="str">
            <v>New Hope Housing, Inc.</v>
          </cell>
          <cell r="GE99">
            <v>0</v>
          </cell>
          <cell r="GF99" t="str">
            <v>Limited Liability Company</v>
          </cell>
          <cell r="GG99" t="str">
            <v>Limited Liability Company</v>
          </cell>
          <cell r="GH99" t="str">
            <v>Corporation</v>
          </cell>
          <cell r="GI99" t="str">
            <v>Non-Profit</v>
          </cell>
          <cell r="GJ99">
            <v>0</v>
          </cell>
          <cell r="GN99">
            <v>41.1</v>
          </cell>
          <cell r="GO99" t="str">
            <v>4q</v>
          </cell>
          <cell r="GP99">
            <v>1</v>
          </cell>
          <cell r="GQ99">
            <v>6</v>
          </cell>
          <cell r="GR99">
            <v>0</v>
          </cell>
          <cell r="GS99">
            <v>0</v>
          </cell>
          <cell r="GT99" t="str">
            <v>Urban</v>
          </cell>
          <cell r="GU99">
            <v>0</v>
          </cell>
          <cell r="GV99">
            <v>6</v>
          </cell>
          <cell r="GW99">
            <v>9</v>
          </cell>
          <cell r="GX99">
            <v>2</v>
          </cell>
          <cell r="GY99">
            <v>2</v>
          </cell>
          <cell r="GZ99">
            <v>16</v>
          </cell>
          <cell r="HA99">
            <v>13</v>
          </cell>
          <cell r="HB99">
            <v>11</v>
          </cell>
          <cell r="HC99">
            <v>0</v>
          </cell>
          <cell r="HD99">
            <v>5</v>
          </cell>
          <cell r="HE99">
            <v>3</v>
          </cell>
          <cell r="HF99">
            <v>4</v>
          </cell>
          <cell r="HG99">
            <v>1</v>
          </cell>
          <cell r="HH99">
            <v>10</v>
          </cell>
          <cell r="HI99">
            <v>26</v>
          </cell>
          <cell r="HJ99">
            <v>12</v>
          </cell>
          <cell r="HK99">
            <v>6</v>
          </cell>
          <cell r="HL99">
            <v>3</v>
          </cell>
          <cell r="HM99">
            <v>4</v>
          </cell>
          <cell r="HN99">
            <v>0</v>
          </cell>
          <cell r="HO99">
            <v>1</v>
          </cell>
          <cell r="HP99">
            <v>1</v>
          </cell>
          <cell r="HQ99">
            <v>0</v>
          </cell>
          <cell r="HR99">
            <v>19</v>
          </cell>
          <cell r="HS99">
            <v>0</v>
          </cell>
          <cell r="HT99" t="str">
            <v>no</v>
          </cell>
          <cell r="HU99" t="str">
            <v>no</v>
          </cell>
          <cell r="HV99" t="str">
            <v>no</v>
          </cell>
          <cell r="HW99" t="str">
            <v>yes</v>
          </cell>
          <cell r="HX99" t="str">
            <v>yes</v>
          </cell>
          <cell r="HY99" t="str">
            <v>no</v>
          </cell>
          <cell r="HZ99">
            <v>0</v>
          </cell>
          <cell r="IA99">
            <v>0</v>
          </cell>
          <cell r="IB99">
            <v>0</v>
          </cell>
          <cell r="IC99" t="str">
            <v>Stewart Lester</v>
          </cell>
          <cell r="ID99" t="str">
            <v>slester@neffin.org</v>
          </cell>
          <cell r="IE99" t="str">
            <v>NEF</v>
          </cell>
          <cell r="IF99" t="str">
            <v>Supportive Housing</v>
          </cell>
          <cell r="IG99">
            <v>0</v>
          </cell>
          <cell r="IH99">
            <v>52</v>
          </cell>
          <cell r="II99">
            <v>103</v>
          </cell>
          <cell r="IJ99">
            <v>79161</v>
          </cell>
          <cell r="IK99">
            <v>135</v>
          </cell>
          <cell r="IL99">
            <v>103</v>
          </cell>
          <cell r="IM99" t="str">
            <v>no</v>
          </cell>
          <cell r="IN99" t="str">
            <v>no</v>
          </cell>
          <cell r="IO99" t="str">
            <v>yes</v>
          </cell>
          <cell r="IR99">
            <v>0</v>
          </cell>
          <cell r="IS99" t="str">
            <v>no</v>
          </cell>
        </row>
        <row r="100">
          <cell r="A100">
            <v>24261</v>
          </cell>
          <cell r="B100" t="str">
            <v>2024-02-29 18:59:17</v>
          </cell>
          <cell r="C100" t="str">
            <v>Q:/http-files/mf/2024-HTC/mf24261/24261 Green Manor Application - FINAL.xlsx</v>
          </cell>
          <cell r="D100" t="str">
            <v>no</v>
          </cell>
          <cell r="E100" t="str">
            <v>yes</v>
          </cell>
          <cell r="F100" t="str">
            <v>yes</v>
          </cell>
          <cell r="G100" t="str">
            <v>no</v>
          </cell>
          <cell r="H100" t="str">
            <v>kyoungquist@hamiltonvalley.com</v>
          </cell>
          <cell r="I100" t="str">
            <v>Kim Youngquist</v>
          </cell>
          <cell r="J100">
            <v>0</v>
          </cell>
          <cell r="K100">
            <v>5127566809</v>
          </cell>
          <cell r="L100" t="str">
            <v>no</v>
          </cell>
          <cell r="M100" t="str">
            <v>yes</v>
          </cell>
          <cell r="N100" t="str">
            <v>yes</v>
          </cell>
          <cell r="O100">
            <v>0</v>
          </cell>
          <cell r="P100">
            <v>12</v>
          </cell>
          <cell r="Q100">
            <v>16</v>
          </cell>
          <cell r="R100">
            <v>8</v>
          </cell>
          <cell r="S100">
            <v>0</v>
          </cell>
          <cell r="T100">
            <v>0</v>
          </cell>
          <cell r="U100">
            <v>0</v>
          </cell>
          <cell r="V100">
            <v>0</v>
          </cell>
          <cell r="W100">
            <v>0</v>
          </cell>
          <cell r="X100">
            <v>0</v>
          </cell>
          <cell r="Y100">
            <v>0</v>
          </cell>
          <cell r="Z100">
            <v>0</v>
          </cell>
          <cell r="AA100">
            <v>0</v>
          </cell>
          <cell r="AB100">
            <v>0</v>
          </cell>
          <cell r="AC100">
            <v>0</v>
          </cell>
          <cell r="AD100">
            <v>0</v>
          </cell>
          <cell r="AE100">
            <v>0</v>
          </cell>
          <cell r="AF100">
            <v>0</v>
          </cell>
          <cell r="AG100">
            <v>0</v>
          </cell>
          <cell r="AH100" t="str">
            <v>Ben Farmer</v>
          </cell>
          <cell r="AI100" t="str">
            <v>bfarmer@fhcci.com</v>
          </cell>
          <cell r="AJ100" t="str">
            <v>F&amp;H Construction Company</v>
          </cell>
          <cell r="AK100">
            <v>0</v>
          </cell>
          <cell r="AL100">
            <v>0</v>
          </cell>
          <cell r="AM100">
            <v>0</v>
          </cell>
          <cell r="AN100">
            <v>0</v>
          </cell>
          <cell r="AO100">
            <v>0</v>
          </cell>
          <cell r="AP100">
            <v>0</v>
          </cell>
          <cell r="AQ100" t="str">
            <v>no</v>
          </cell>
          <cell r="AR100" t="str">
            <v>no</v>
          </cell>
          <cell r="AS100" t="str">
            <v>no</v>
          </cell>
          <cell r="AT100">
            <v>868951</v>
          </cell>
          <cell r="AU100">
            <v>0</v>
          </cell>
          <cell r="AV100">
            <v>0</v>
          </cell>
          <cell r="AW100" t="str">
            <v>Choose a Dropdown</v>
          </cell>
          <cell r="AX100" t="str">
            <v>HOME-ARP Nonprofit Operating Cost and/or Capacity Building Assistance</v>
          </cell>
          <cell r="AY100">
            <v>0</v>
          </cell>
          <cell r="AZ100">
            <v>0</v>
          </cell>
          <cell r="BA100">
            <v>0</v>
          </cell>
          <cell r="BB100">
            <v>0</v>
          </cell>
          <cell r="BC100">
            <v>0</v>
          </cell>
          <cell r="BD100">
            <v>0</v>
          </cell>
          <cell r="BE100" t="str">
            <v>Burnet Consolidated ISD</v>
          </cell>
          <cell r="BF100">
            <v>0</v>
          </cell>
          <cell r="BG100">
            <v>0</v>
          </cell>
          <cell r="BH100">
            <v>0</v>
          </cell>
          <cell r="BI100">
            <v>0</v>
          </cell>
          <cell r="BJ100">
            <v>0</v>
          </cell>
          <cell r="BK100" t="str">
            <v>Choose a Dropdown</v>
          </cell>
          <cell r="BL100">
            <v>0</v>
          </cell>
          <cell r="BM100">
            <v>0</v>
          </cell>
          <cell r="BN100">
            <v>0</v>
          </cell>
          <cell r="BO100">
            <v>0</v>
          </cell>
          <cell r="BP100">
            <v>0</v>
          </cell>
          <cell r="BQ100">
            <v>0</v>
          </cell>
          <cell r="BR100">
            <v>0</v>
          </cell>
          <cell r="BS100" t="str">
            <v>Dennis Hoover</v>
          </cell>
          <cell r="BT100" t="str">
            <v>dennishoover@hamiltonvalley.com</v>
          </cell>
          <cell r="BU100" t="str">
            <v>Hamilton Valley Management, Inc</v>
          </cell>
          <cell r="BV100">
            <v>5127536809</v>
          </cell>
          <cell r="BW100" t="str">
            <v>If applicable</v>
          </cell>
          <cell r="BX100" t="str">
            <v>No</v>
          </cell>
          <cell r="BY100" t="str">
            <v>no</v>
          </cell>
          <cell r="BZ100">
            <v>0</v>
          </cell>
          <cell r="CA100">
            <v>0</v>
          </cell>
          <cell r="CB100">
            <v>0</v>
          </cell>
          <cell r="CC100">
            <v>0</v>
          </cell>
          <cell r="CD100">
            <v>0</v>
          </cell>
          <cell r="CE100">
            <v>0</v>
          </cell>
          <cell r="CF100">
            <v>0</v>
          </cell>
          <cell r="CG100">
            <v>36</v>
          </cell>
          <cell r="CH100">
            <v>0</v>
          </cell>
          <cell r="CI100">
            <v>3</v>
          </cell>
          <cell r="CJ100">
            <v>0</v>
          </cell>
          <cell r="CK100">
            <v>8</v>
          </cell>
          <cell r="CL100">
            <v>25</v>
          </cell>
          <cell r="CM100">
            <v>0</v>
          </cell>
          <cell r="CN100">
            <v>0</v>
          </cell>
          <cell r="CO100">
            <v>0</v>
          </cell>
          <cell r="CP100">
            <v>0</v>
          </cell>
          <cell r="CQ100">
            <v>0</v>
          </cell>
          <cell r="CR100">
            <v>31</v>
          </cell>
          <cell r="CS100" t="str">
            <v>Lee Schafer</v>
          </cell>
          <cell r="CT100" t="str">
            <v>lee@schaferpc.com</v>
          </cell>
          <cell r="CU100" t="str">
            <v>Lee Schafer</v>
          </cell>
          <cell r="CV100" t="str">
            <v>209 S West Street</v>
          </cell>
          <cell r="CW100" t="str">
            <v>Burnet</v>
          </cell>
          <cell r="CX100" t="str">
            <v>Dennis Hoover</v>
          </cell>
          <cell r="CY100" t="str">
            <v>dennishoover@hamiltonvalley.com</v>
          </cell>
          <cell r="CZ100">
            <v>0</v>
          </cell>
          <cell r="DA100">
            <v>5127566809</v>
          </cell>
          <cell r="DB100" t="str">
            <v>TX</v>
          </cell>
          <cell r="DC100">
            <v>78611</v>
          </cell>
          <cell r="DD100" t="str">
            <v>HVM 2024 PT Burnet, LLC</v>
          </cell>
          <cell r="DE100">
            <v>0</v>
          </cell>
          <cell r="DF100">
            <v>0</v>
          </cell>
          <cell r="DG100">
            <v>0</v>
          </cell>
          <cell r="DH100" t="str">
            <v>Brian Rumsey</v>
          </cell>
          <cell r="DI100">
            <v>0</v>
          </cell>
          <cell r="DJ100" t="str">
            <v>Cross Architects</v>
          </cell>
          <cell r="DK100" t="str">
            <v>Claire Palmer</v>
          </cell>
          <cell r="DL100" t="str">
            <v>clairepalmer@sbcglobal.com</v>
          </cell>
          <cell r="DM100" t="str">
            <v>Claire Palmer, PLLC</v>
          </cell>
          <cell r="DN100" t="str">
            <v>no</v>
          </cell>
          <cell r="DO100">
            <v>0</v>
          </cell>
          <cell r="DP100">
            <v>0</v>
          </cell>
          <cell r="DQ100">
            <v>0</v>
          </cell>
          <cell r="DR100">
            <v>0</v>
          </cell>
          <cell r="DS100">
            <v>48053960302</v>
          </cell>
          <cell r="DT100" t="str">
            <v>No</v>
          </cell>
          <cell r="DU100">
            <v>11</v>
          </cell>
          <cell r="DV100" t="str">
            <v>yes</v>
          </cell>
          <cell r="DW100" t="str">
            <v>Hill Country Children's Advocacy Center</v>
          </cell>
          <cell r="DX100" t="str">
            <v>Lakes Area Care, Inc</v>
          </cell>
          <cell r="DY100">
            <v>0</v>
          </cell>
          <cell r="DZ100">
            <v>0</v>
          </cell>
          <cell r="EA100">
            <v>0</v>
          </cell>
          <cell r="EB100">
            <v>0</v>
          </cell>
          <cell r="EC100" t="str">
            <v>New Construction</v>
          </cell>
          <cell r="ED100">
            <v>0</v>
          </cell>
          <cell r="EE100" t="str">
            <v>1305 Dusky Thrush Trail</v>
          </cell>
          <cell r="EF100" t="str">
            <v>Austin</v>
          </cell>
          <cell r="EG100" t="str">
            <v>Robbye Meyer</v>
          </cell>
          <cell r="EH100" t="str">
            <v>robbye@arxadvantage.net</v>
          </cell>
          <cell r="EI100" t="str">
            <v>robbye@arxadvantage.net</v>
          </cell>
          <cell r="EJ100" t="str">
            <v>Robbye Meyer</v>
          </cell>
          <cell r="EK100" t="str">
            <v>Arx Advantage</v>
          </cell>
          <cell r="EL100">
            <v>0</v>
          </cell>
          <cell r="EM100">
            <v>5129632555</v>
          </cell>
          <cell r="EN100" t="str">
            <v>TX</v>
          </cell>
          <cell r="EO100">
            <v>78746</v>
          </cell>
          <cell r="EP100">
            <v>187.4710834120983</v>
          </cell>
          <cell r="EQ100">
            <v>187.4710834120983</v>
          </cell>
          <cell r="ER100">
            <v>131.47829040642719</v>
          </cell>
          <cell r="ES100" t="str">
            <v>310 E. 3rd</v>
          </cell>
          <cell r="ET100" t="str">
            <v>Burnet</v>
          </cell>
          <cell r="EU100" t="str">
            <v>Burnet</v>
          </cell>
          <cell r="EV100" t="str">
            <v>Green Manor Apartments</v>
          </cell>
          <cell r="EW100">
            <v>78611</v>
          </cell>
          <cell r="EX100" t="str">
            <v>Dennis Hoover</v>
          </cell>
          <cell r="EY100" t="str">
            <v>dennishoover@hamiltonvalley.com</v>
          </cell>
          <cell r="EZ100" t="str">
            <v>HVM Housing, LLC</v>
          </cell>
          <cell r="FA100" t="str">
            <v>no</v>
          </cell>
          <cell r="FB100" t="str">
            <v>No</v>
          </cell>
          <cell r="FC100">
            <v>45</v>
          </cell>
          <cell r="FD100">
            <v>0</v>
          </cell>
          <cell r="FE100" t="str">
            <v>Craig Carney</v>
          </cell>
          <cell r="FF100" t="str">
            <v>craig@eng-firm.com</v>
          </cell>
          <cell r="FG100" t="str">
            <v>Carney and Assc</v>
          </cell>
          <cell r="FH100" t="str">
            <v>Yes</v>
          </cell>
          <cell r="FI100" t="str">
            <v>no</v>
          </cell>
          <cell r="FJ100">
            <v>80</v>
          </cell>
          <cell r="FK100">
            <v>1.3</v>
          </cell>
          <cell r="FL100">
            <v>65536</v>
          </cell>
          <cell r="FM100">
            <v>30.776577</v>
          </cell>
          <cell r="FN100" t="str">
            <v>yes</v>
          </cell>
          <cell r="FO100">
            <v>-98.229467</v>
          </cell>
          <cell r="FP100" t="str">
            <v>no</v>
          </cell>
          <cell r="FQ100" t="str">
            <v>no</v>
          </cell>
          <cell r="FR100" t="str">
            <v>No</v>
          </cell>
          <cell r="FS100" t="str">
            <v>Yes</v>
          </cell>
          <cell r="FT100" t="str">
            <v>no</v>
          </cell>
          <cell r="FU100">
            <v>0</v>
          </cell>
          <cell r="FV100">
            <v>0</v>
          </cell>
          <cell r="FW100">
            <v>0</v>
          </cell>
          <cell r="FX100">
            <v>0</v>
          </cell>
          <cell r="FY100">
            <v>0</v>
          </cell>
          <cell r="FZ100">
            <v>0</v>
          </cell>
          <cell r="GA100" t="str">
            <v>HVM 2024 Burnet, LLC</v>
          </cell>
          <cell r="GB100" t="str">
            <v>HVM 2024 PT Burnet, LLC</v>
          </cell>
          <cell r="GC100" t="str">
            <v>HVM Housing, L.L.C.</v>
          </cell>
          <cell r="GD100" t="str">
            <v>The Hoover Companies, Inc. dba The BHHH Company, Inc.</v>
          </cell>
          <cell r="GE100" t="str">
            <v>F&amp;H Construction Company, LLC</v>
          </cell>
          <cell r="GF100" t="str">
            <v>Limited Liability Company</v>
          </cell>
          <cell r="GG100" t="str">
            <v>Limited Liability Company</v>
          </cell>
          <cell r="GH100" t="str">
            <v>Limited Liability Company</v>
          </cell>
          <cell r="GI100" t="str">
            <v>Corporation</v>
          </cell>
          <cell r="GJ100" t="str">
            <v>Limited Liability Company</v>
          </cell>
          <cell r="GK100">
            <v>0</v>
          </cell>
          <cell r="GL100">
            <v>0</v>
          </cell>
          <cell r="GM100">
            <v>0</v>
          </cell>
          <cell r="GN100">
            <v>4.2</v>
          </cell>
          <cell r="GO100" t="str">
            <v>3q</v>
          </cell>
          <cell r="GP100">
            <v>1</v>
          </cell>
          <cell r="GQ100">
            <v>7</v>
          </cell>
          <cell r="GR100">
            <v>19</v>
          </cell>
          <cell r="GS100">
            <v>0</v>
          </cell>
          <cell r="GT100" t="str">
            <v>Rural</v>
          </cell>
          <cell r="GU100">
            <v>0</v>
          </cell>
          <cell r="GV100">
            <v>6</v>
          </cell>
          <cell r="GW100">
            <v>9</v>
          </cell>
          <cell r="GX100">
            <v>2</v>
          </cell>
          <cell r="GY100">
            <v>0</v>
          </cell>
          <cell r="GZ100">
            <v>15</v>
          </cell>
          <cell r="HA100">
            <v>11</v>
          </cell>
          <cell r="HB100">
            <v>11</v>
          </cell>
          <cell r="HC100">
            <v>7</v>
          </cell>
          <cell r="HD100">
            <v>2</v>
          </cell>
          <cell r="HE100">
            <v>2</v>
          </cell>
          <cell r="HF100">
            <v>1</v>
          </cell>
          <cell r="HG100">
            <v>1</v>
          </cell>
          <cell r="HH100">
            <v>10</v>
          </cell>
          <cell r="HI100">
            <v>26</v>
          </cell>
          <cell r="HJ100">
            <v>12</v>
          </cell>
          <cell r="HK100">
            <v>0</v>
          </cell>
          <cell r="HL100">
            <v>2</v>
          </cell>
          <cell r="HM100">
            <v>4</v>
          </cell>
          <cell r="HN100">
            <v>0</v>
          </cell>
          <cell r="HO100">
            <v>1</v>
          </cell>
          <cell r="HP100">
            <v>0</v>
          </cell>
          <cell r="HQ100">
            <v>0</v>
          </cell>
          <cell r="HR100">
            <v>17</v>
          </cell>
          <cell r="HS100">
            <v>24</v>
          </cell>
          <cell r="HT100" t="str">
            <v>no</v>
          </cell>
          <cell r="HU100" t="str">
            <v>no</v>
          </cell>
          <cell r="HV100" t="str">
            <v>no</v>
          </cell>
          <cell r="HW100" t="str">
            <v>yes</v>
          </cell>
          <cell r="HX100" t="str">
            <v>yes</v>
          </cell>
          <cell r="HY100" t="str">
            <v>no</v>
          </cell>
          <cell r="HZ100">
            <v>0</v>
          </cell>
          <cell r="IA100">
            <v>0</v>
          </cell>
          <cell r="IB100">
            <v>0</v>
          </cell>
          <cell r="IC100" t="str">
            <v>Gary Robinson</v>
          </cell>
          <cell r="ID100" t="str">
            <v>gary.k.robinson@raymondjames.com</v>
          </cell>
          <cell r="IE100" t="str">
            <v>Raymond James</v>
          </cell>
          <cell r="IF100" t="str">
            <v>General</v>
          </cell>
          <cell r="IG100">
            <v>0</v>
          </cell>
          <cell r="IH100">
            <v>49</v>
          </cell>
          <cell r="II100">
            <v>36</v>
          </cell>
          <cell r="IJ100">
            <v>33856</v>
          </cell>
          <cell r="IK100">
            <v>122</v>
          </cell>
          <cell r="IL100">
            <v>36</v>
          </cell>
          <cell r="IM100" t="str">
            <v>no</v>
          </cell>
          <cell r="IN100" t="str">
            <v>no</v>
          </cell>
          <cell r="IO100" t="str">
            <v>no</v>
          </cell>
          <cell r="IP100">
            <v>0</v>
          </cell>
          <cell r="IQ100">
            <v>0</v>
          </cell>
          <cell r="IR100">
            <v>0</v>
          </cell>
          <cell r="IS100" t="str">
            <v>no</v>
          </cell>
        </row>
        <row r="101">
          <cell r="A101">
            <v>24262</v>
          </cell>
          <cell r="B101" t="str">
            <v>2024-03-01 09:41:34</v>
          </cell>
          <cell r="C101" t="str">
            <v>Q:/http-files/mf/2024-HTC/mf24262/REVISED Meadow View Estates-FINAL.xlsx</v>
          </cell>
          <cell r="D101" t="str">
            <v>no</v>
          </cell>
          <cell r="E101" t="str">
            <v>yes</v>
          </cell>
          <cell r="F101" t="str">
            <v>yes</v>
          </cell>
          <cell r="G101" t="str">
            <v>no</v>
          </cell>
          <cell r="H101" t="str">
            <v>ibihousing@ibitoday.com</v>
          </cell>
          <cell r="I101" t="str">
            <v>Ike Monty</v>
          </cell>
          <cell r="J101">
            <v>0</v>
          </cell>
          <cell r="K101">
            <v>9155991245</v>
          </cell>
          <cell r="L101" t="str">
            <v>yes</v>
          </cell>
          <cell r="M101" t="str">
            <v>yes</v>
          </cell>
          <cell r="N101" t="str">
            <v>no</v>
          </cell>
          <cell r="O101">
            <v>0</v>
          </cell>
          <cell r="P101">
            <v>4</v>
          </cell>
          <cell r="Q101">
            <v>12</v>
          </cell>
          <cell r="R101">
            <v>14</v>
          </cell>
          <cell r="S101">
            <v>0</v>
          </cell>
          <cell r="T101">
            <v>0</v>
          </cell>
          <cell r="U101">
            <v>0</v>
          </cell>
          <cell r="V101" t="str">
            <v>Keith Puhlman</v>
          </cell>
          <cell r="W101" t="str">
            <v>Georges Halloul</v>
          </cell>
          <cell r="X101" t="str">
            <v>kpuhlman@yahoo.com</v>
          </cell>
          <cell r="Y101" t="str">
            <v>ghalloul@sli-engineering.com</v>
          </cell>
          <cell r="Z101" t="str">
            <v>Investment Builders, Inc</v>
          </cell>
          <cell r="AA101" t="str">
            <v>SLI Engineering, Inc</v>
          </cell>
          <cell r="AB101">
            <v>0</v>
          </cell>
          <cell r="AC101">
            <v>0</v>
          </cell>
          <cell r="AD101">
            <v>0</v>
          </cell>
          <cell r="AE101">
            <v>0</v>
          </cell>
          <cell r="AF101">
            <v>0</v>
          </cell>
          <cell r="AG101">
            <v>0</v>
          </cell>
          <cell r="AH101" t="str">
            <v>Ike Monty</v>
          </cell>
          <cell r="AI101" t="str">
            <v>ibihousing@ibitoday.com</v>
          </cell>
          <cell r="AJ101" t="str">
            <v>Investment Builders, Inc</v>
          </cell>
          <cell r="AK101">
            <v>0</v>
          </cell>
          <cell r="AL101">
            <v>0</v>
          </cell>
          <cell r="AM101">
            <v>0</v>
          </cell>
          <cell r="AN101">
            <v>0</v>
          </cell>
          <cell r="AO101">
            <v>0</v>
          </cell>
          <cell r="AP101">
            <v>0</v>
          </cell>
          <cell r="AQ101" t="str">
            <v>no</v>
          </cell>
          <cell r="AR101" t="str">
            <v>no</v>
          </cell>
          <cell r="AS101" t="str">
            <v>no</v>
          </cell>
          <cell r="AT101">
            <v>900000</v>
          </cell>
          <cell r="AU101">
            <v>0</v>
          </cell>
          <cell r="AV101">
            <v>0</v>
          </cell>
          <cell r="AW101" t="str">
            <v>Choose a Dropdown</v>
          </cell>
          <cell r="AX101" t="str">
            <v>HOME-ARP Nonprofit Operating Cost and/or Capacity Building Assistance</v>
          </cell>
          <cell r="AY101">
            <v>0</v>
          </cell>
          <cell r="AZ101">
            <v>0</v>
          </cell>
          <cell r="BA101">
            <v>0</v>
          </cell>
          <cell r="BB101">
            <v>0</v>
          </cell>
          <cell r="BC101">
            <v>0</v>
          </cell>
          <cell r="BD101">
            <v>0</v>
          </cell>
          <cell r="BE101" t="str">
            <v>Clint ISD</v>
          </cell>
          <cell r="BF101">
            <v>0</v>
          </cell>
          <cell r="BG101" t="str">
            <v>Darrell Jack</v>
          </cell>
          <cell r="BH101" t="str">
            <v>djack@stic.net</v>
          </cell>
          <cell r="BI101" t="str">
            <v>Apartment Market Data</v>
          </cell>
          <cell r="BJ101">
            <v>0</v>
          </cell>
          <cell r="BK101" t="str">
            <v>Choose a Dropdown</v>
          </cell>
          <cell r="BL101">
            <v>0</v>
          </cell>
          <cell r="BM101">
            <v>0</v>
          </cell>
          <cell r="BN101">
            <v>0</v>
          </cell>
          <cell r="BO101">
            <v>0</v>
          </cell>
          <cell r="BP101">
            <v>0</v>
          </cell>
          <cell r="BQ101">
            <v>0</v>
          </cell>
          <cell r="BR101">
            <v>0</v>
          </cell>
          <cell r="BS101" t="str">
            <v>Susanne Kleins</v>
          </cell>
          <cell r="BT101" t="str">
            <v>susanne.kleins@mayfairmgt.com</v>
          </cell>
          <cell r="BU101" t="str">
            <v>Mayfair Management Group</v>
          </cell>
          <cell r="BV101">
            <v>2144421313</v>
          </cell>
          <cell r="BW101" t="str">
            <v>If applicable</v>
          </cell>
          <cell r="BX101" t="str">
            <v>No</v>
          </cell>
          <cell r="BY101" t="str">
            <v>no</v>
          </cell>
          <cell r="BZ101">
            <v>0</v>
          </cell>
          <cell r="CA101">
            <v>0</v>
          </cell>
          <cell r="CB101">
            <v>0</v>
          </cell>
          <cell r="CC101">
            <v>0</v>
          </cell>
          <cell r="CD101">
            <v>0</v>
          </cell>
          <cell r="CE101">
            <v>0</v>
          </cell>
          <cell r="CF101">
            <v>0</v>
          </cell>
          <cell r="CG101">
            <v>30</v>
          </cell>
          <cell r="CH101">
            <v>0</v>
          </cell>
          <cell r="CI101">
            <v>3</v>
          </cell>
          <cell r="CJ101">
            <v>0</v>
          </cell>
          <cell r="CK101">
            <v>6</v>
          </cell>
          <cell r="CL101">
            <v>21</v>
          </cell>
          <cell r="CM101">
            <v>0</v>
          </cell>
          <cell r="CN101">
            <v>0</v>
          </cell>
          <cell r="CO101">
            <v>0</v>
          </cell>
          <cell r="CP101">
            <v>0</v>
          </cell>
          <cell r="CQ101">
            <v>0</v>
          </cell>
          <cell r="CR101">
            <v>16</v>
          </cell>
          <cell r="CS101" t="str">
            <v>Josh Gross</v>
          </cell>
          <cell r="CT101" t="str">
            <v>jgross@dozllc.com</v>
          </cell>
          <cell r="CU101" t="str">
            <v>Dauby, O'Connor &amp; Zaleski, LLC</v>
          </cell>
          <cell r="CV101" t="str">
            <v>7400 Viscount Blvd., Suite 109</v>
          </cell>
          <cell r="CW101" t="str">
            <v>El Paso</v>
          </cell>
          <cell r="CX101" t="str">
            <v>Roy Lopez</v>
          </cell>
          <cell r="CY101" t="str">
            <v>rlopez@ibitoday.com</v>
          </cell>
          <cell r="CZ101">
            <v>0</v>
          </cell>
          <cell r="DA101">
            <v>9155991245</v>
          </cell>
          <cell r="DB101" t="str">
            <v>TX</v>
          </cell>
          <cell r="DC101">
            <v>79925</v>
          </cell>
          <cell r="DD101" t="str">
            <v>Meadow View Estates, Ltd.</v>
          </cell>
          <cell r="DE101">
            <v>0</v>
          </cell>
          <cell r="DF101">
            <v>0</v>
          </cell>
          <cell r="DG101" t="str">
            <v>Not Applicable</v>
          </cell>
          <cell r="DH101" t="str">
            <v>Frederic Dalbin</v>
          </cell>
          <cell r="DI101" t="str">
            <v>fdalbin@wrightdalbin.com</v>
          </cell>
          <cell r="DJ101" t="str">
            <v>Wright &amp; Dalbin Architects</v>
          </cell>
          <cell r="DK101" t="str">
            <v>Cynthia Bast</v>
          </cell>
          <cell r="DL101" t="str">
            <v>cbast@lockelord.com</v>
          </cell>
          <cell r="DM101" t="str">
            <v>Locke Lord</v>
          </cell>
          <cell r="DN101" t="str">
            <v>no</v>
          </cell>
          <cell r="DO101">
            <v>0</v>
          </cell>
          <cell r="DP101">
            <v>0</v>
          </cell>
          <cell r="DQ101">
            <v>0</v>
          </cell>
          <cell r="DR101">
            <v>0</v>
          </cell>
          <cell r="DS101">
            <v>48141010365</v>
          </cell>
          <cell r="DT101" t="str">
            <v>no</v>
          </cell>
          <cell r="DU101">
            <v>10</v>
          </cell>
          <cell r="DV101" t="str">
            <v>yes</v>
          </cell>
          <cell r="DW101" t="str">
            <v>Better Texans Foundation</v>
          </cell>
          <cell r="DX101" t="str">
            <v>Tierra Del Sol Housing Corporation</v>
          </cell>
          <cell r="DY101">
            <v>0</v>
          </cell>
          <cell r="DZ101">
            <v>0</v>
          </cell>
          <cell r="EA101">
            <v>0</v>
          </cell>
          <cell r="EB101">
            <v>0</v>
          </cell>
          <cell r="EC101" t="str">
            <v>New Construction</v>
          </cell>
          <cell r="ED101">
            <v>0</v>
          </cell>
          <cell r="EE101" t="str">
            <v>1305 Dusky Thrush Trail</v>
          </cell>
          <cell r="EF101" t="str">
            <v>Austin</v>
          </cell>
          <cell r="EG101" t="str">
            <v>Robbye Meyer</v>
          </cell>
          <cell r="EH101" t="str">
            <v>robbye@arxadvantage.net</v>
          </cell>
          <cell r="EI101" t="str">
            <v>robbye@arxadvantage.net</v>
          </cell>
          <cell r="EJ101" t="str">
            <v>Robbye Meyer</v>
          </cell>
          <cell r="EK101" t="str">
            <v>Arx Advantage</v>
          </cell>
          <cell r="EL101">
            <v>0</v>
          </cell>
          <cell r="EM101">
            <v>5129632555</v>
          </cell>
          <cell r="EN101" t="str">
            <v>TX</v>
          </cell>
          <cell r="EO101">
            <v>78746</v>
          </cell>
          <cell r="EP101">
            <v>205.32027777777779</v>
          </cell>
          <cell r="EQ101">
            <v>205.32027777777779</v>
          </cell>
          <cell r="ER101">
            <v>133.73958333333329</v>
          </cell>
          <cell r="ES101" t="str">
            <v>NWQ of Santiesteban Lane and Buntline Drive</v>
          </cell>
          <cell r="ET101" t="str">
            <v>Homestead Meadows South</v>
          </cell>
          <cell r="EU101" t="str">
            <v>El Paso</v>
          </cell>
          <cell r="EV101" t="str">
            <v>Meadow View Estates</v>
          </cell>
          <cell r="EW101">
            <v>79938</v>
          </cell>
          <cell r="EX101" t="str">
            <v>Ike Monty</v>
          </cell>
          <cell r="EY101" t="str">
            <v>ibihousing@ibitoday.com</v>
          </cell>
          <cell r="EZ101" t="str">
            <v>Investment Builders, Inc</v>
          </cell>
          <cell r="FA101" t="str">
            <v>yes</v>
          </cell>
          <cell r="FB101" t="str">
            <v>no</v>
          </cell>
          <cell r="FC101">
            <v>40</v>
          </cell>
          <cell r="FD101">
            <v>0</v>
          </cell>
          <cell r="FE101" t="str">
            <v>Georges Halloul</v>
          </cell>
          <cell r="FF101" t="str">
            <v>ghalloul@sli-engineering.com</v>
          </cell>
          <cell r="FG101" t="str">
            <v>SLI Engineering, Inc</v>
          </cell>
          <cell r="FH101" t="str">
            <v>Yes</v>
          </cell>
          <cell r="FI101" t="str">
            <v>yes</v>
          </cell>
          <cell r="FJ101">
            <v>96</v>
          </cell>
          <cell r="FK101">
            <v>1.3</v>
          </cell>
          <cell r="FL101">
            <v>36144</v>
          </cell>
          <cell r="FM101">
            <v>31.807061000000001</v>
          </cell>
          <cell r="FN101" t="str">
            <v>yes</v>
          </cell>
          <cell r="FO101">
            <v>-106.173967</v>
          </cell>
          <cell r="FP101" t="str">
            <v>no</v>
          </cell>
          <cell r="FQ101" t="str">
            <v>no</v>
          </cell>
          <cell r="FR101" t="str">
            <v>no</v>
          </cell>
          <cell r="FS101" t="str">
            <v>no</v>
          </cell>
          <cell r="FT101" t="str">
            <v>no</v>
          </cell>
          <cell r="FU101">
            <v>0</v>
          </cell>
          <cell r="FV101">
            <v>0</v>
          </cell>
          <cell r="FW101">
            <v>0</v>
          </cell>
          <cell r="FX101">
            <v>0</v>
          </cell>
          <cell r="FY101">
            <v>0</v>
          </cell>
          <cell r="FZ101">
            <v>0</v>
          </cell>
          <cell r="GA101" t="str">
            <v>Meadow View Estates, Ltd.</v>
          </cell>
          <cell r="GB101" t="str">
            <v>Investment Builders, Inc.</v>
          </cell>
          <cell r="GC101">
            <v>0</v>
          </cell>
          <cell r="GD101">
            <v>0</v>
          </cell>
          <cell r="GE101">
            <v>0</v>
          </cell>
          <cell r="GF101" t="str">
            <v>Limited Partnership</v>
          </cell>
          <cell r="GG101" t="str">
            <v>Corporation</v>
          </cell>
          <cell r="GH101">
            <v>0</v>
          </cell>
          <cell r="GI101">
            <v>0</v>
          </cell>
          <cell r="GJ101">
            <v>0</v>
          </cell>
          <cell r="GK101">
            <v>0</v>
          </cell>
          <cell r="GL101">
            <v>0</v>
          </cell>
          <cell r="GM101">
            <v>0</v>
          </cell>
          <cell r="GN101">
            <v>38.4</v>
          </cell>
          <cell r="GO101" t="str">
            <v>3q</v>
          </cell>
          <cell r="GP101">
            <v>1</v>
          </cell>
          <cell r="GQ101">
            <v>13</v>
          </cell>
          <cell r="GR101">
            <v>75</v>
          </cell>
          <cell r="GS101">
            <v>0</v>
          </cell>
          <cell r="GT101" t="str">
            <v>Rural</v>
          </cell>
          <cell r="GU101">
            <v>0</v>
          </cell>
          <cell r="GV101">
            <v>6</v>
          </cell>
          <cell r="GW101">
            <v>9</v>
          </cell>
          <cell r="GX101">
            <v>0</v>
          </cell>
          <cell r="GY101">
            <v>0</v>
          </cell>
          <cell r="GZ101">
            <v>15</v>
          </cell>
          <cell r="HA101">
            <v>11</v>
          </cell>
          <cell r="HB101">
            <v>10</v>
          </cell>
          <cell r="HC101">
            <v>0</v>
          </cell>
          <cell r="HD101">
            <v>0</v>
          </cell>
          <cell r="HE101">
            <v>2</v>
          </cell>
          <cell r="HF101">
            <v>1</v>
          </cell>
          <cell r="HG101">
            <v>0</v>
          </cell>
          <cell r="HH101">
            <v>10</v>
          </cell>
          <cell r="HI101">
            <v>26</v>
          </cell>
          <cell r="HJ101">
            <v>12</v>
          </cell>
          <cell r="HK101">
            <v>0</v>
          </cell>
          <cell r="HL101">
            <v>2</v>
          </cell>
          <cell r="HM101">
            <v>0</v>
          </cell>
          <cell r="HN101">
            <v>0</v>
          </cell>
          <cell r="HO101">
            <v>0</v>
          </cell>
          <cell r="HP101">
            <v>0</v>
          </cell>
          <cell r="HQ101">
            <v>0</v>
          </cell>
          <cell r="HR101">
            <v>15</v>
          </cell>
          <cell r="HS101">
            <v>29</v>
          </cell>
          <cell r="HT101" t="str">
            <v>no</v>
          </cell>
          <cell r="HU101" t="str">
            <v>no</v>
          </cell>
          <cell r="HV101" t="str">
            <v>no</v>
          </cell>
          <cell r="HW101" t="str">
            <v>yes</v>
          </cell>
          <cell r="HX101" t="str">
            <v>yes</v>
          </cell>
          <cell r="HY101" t="str">
            <v>no</v>
          </cell>
          <cell r="HZ101">
            <v>0</v>
          </cell>
          <cell r="IA101">
            <v>0</v>
          </cell>
          <cell r="IB101">
            <v>0</v>
          </cell>
          <cell r="IC101" t="str">
            <v>Brian Kimes</v>
          </cell>
          <cell r="ID101" t="str">
            <v>bkimes@aepartners.com</v>
          </cell>
          <cell r="IE101" t="str">
            <v>Affordable Equity Partners, Inc</v>
          </cell>
          <cell r="IF101" t="str">
            <v>General</v>
          </cell>
          <cell r="IG101" t="str">
            <v>X</v>
          </cell>
          <cell r="IH101">
            <v>39</v>
          </cell>
          <cell r="II101">
            <v>30</v>
          </cell>
          <cell r="IJ101">
            <v>28800</v>
          </cell>
          <cell r="IK101">
            <v>104</v>
          </cell>
          <cell r="IL101">
            <v>30</v>
          </cell>
          <cell r="IM101" t="str">
            <v>no</v>
          </cell>
          <cell r="IN101" t="str">
            <v>no</v>
          </cell>
          <cell r="IO101" t="str">
            <v>yes</v>
          </cell>
          <cell r="IP101">
            <v>0</v>
          </cell>
          <cell r="IQ101">
            <v>0</v>
          </cell>
          <cell r="IR101">
            <v>0</v>
          </cell>
          <cell r="IS101" t="str">
            <v>no</v>
          </cell>
        </row>
        <row r="102">
          <cell r="A102">
            <v>24263</v>
          </cell>
          <cell r="B102" t="str">
            <v>2024-03-01 12:30:57</v>
          </cell>
          <cell r="C102" t="str">
            <v>Q:/http-files/mf/2024-HTC/mf24263/24263_HWY 77 Seniors_MFUniformApp.xlsx</v>
          </cell>
          <cell r="D102" t="str">
            <v>no</v>
          </cell>
          <cell r="E102" t="str">
            <v>yes</v>
          </cell>
          <cell r="F102" t="str">
            <v>no</v>
          </cell>
          <cell r="G102" t="str">
            <v>no</v>
          </cell>
          <cell r="H102" t="str">
            <v>bbrown@edgproperties.net</v>
          </cell>
          <cell r="I102" t="str">
            <v>Betsy Brown</v>
          </cell>
          <cell r="J102" t="str">
            <v>979-218-4546</v>
          </cell>
          <cell r="K102" t="str">
            <v>979-846-8878</v>
          </cell>
          <cell r="L102" t="str">
            <v>yes</v>
          </cell>
          <cell r="M102" t="str">
            <v>yes</v>
          </cell>
          <cell r="N102" t="str">
            <v>no</v>
          </cell>
          <cell r="O102">
            <v>0</v>
          </cell>
          <cell r="P102">
            <v>12</v>
          </cell>
          <cell r="Q102">
            <v>12</v>
          </cell>
          <cell r="R102">
            <v>0</v>
          </cell>
          <cell r="S102">
            <v>0</v>
          </cell>
          <cell r="T102">
            <v>0</v>
          </cell>
          <cell r="U102">
            <v>0</v>
          </cell>
          <cell r="V102">
            <v>0</v>
          </cell>
          <cell r="W102">
            <v>0</v>
          </cell>
          <cell r="X102">
            <v>0</v>
          </cell>
          <cell r="Y102">
            <v>0</v>
          </cell>
          <cell r="AA102">
            <v>0</v>
          </cell>
          <cell r="AB102">
            <v>0</v>
          </cell>
          <cell r="AC102">
            <v>0</v>
          </cell>
          <cell r="AD102">
            <v>0</v>
          </cell>
          <cell r="AE102">
            <v>0</v>
          </cell>
          <cell r="AF102">
            <v>0</v>
          </cell>
          <cell r="AG102">
            <v>0</v>
          </cell>
          <cell r="AH102" t="str">
            <v>Emanuel H. Glockzin, Jr.</v>
          </cell>
          <cell r="AI102" t="str">
            <v>emanuel@edgproperties.net</v>
          </cell>
          <cell r="AJ102" t="str">
            <v>Brazos Valley Construction, Inc.</v>
          </cell>
          <cell r="AK102">
            <v>0</v>
          </cell>
          <cell r="AL102">
            <v>0</v>
          </cell>
          <cell r="AM102">
            <v>0</v>
          </cell>
          <cell r="AN102">
            <v>0</v>
          </cell>
          <cell r="AO102">
            <v>0</v>
          </cell>
          <cell r="AP102">
            <v>0</v>
          </cell>
          <cell r="AQ102" t="str">
            <v>no</v>
          </cell>
          <cell r="AR102" t="str">
            <v>no</v>
          </cell>
          <cell r="AS102" t="str">
            <v>no</v>
          </cell>
          <cell r="AT102">
            <v>887000</v>
          </cell>
          <cell r="AU102">
            <v>0</v>
          </cell>
          <cell r="AV102">
            <v>0</v>
          </cell>
          <cell r="AW102" t="str">
            <v>Choose a Dropdown</v>
          </cell>
          <cell r="AX102" t="str">
            <v>HOME-ARP Nonprofit Operating Cost and/or Capacity Building Assistance</v>
          </cell>
          <cell r="AY102">
            <v>0</v>
          </cell>
          <cell r="AZ102">
            <v>0</v>
          </cell>
          <cell r="BA102">
            <v>0</v>
          </cell>
          <cell r="BB102">
            <v>0</v>
          </cell>
          <cell r="BC102">
            <v>0</v>
          </cell>
          <cell r="BE102" t="str">
            <v>Giddings ISD</v>
          </cell>
          <cell r="BF102">
            <v>0</v>
          </cell>
          <cell r="BG102" t="str">
            <v>Jeffrey Carroll</v>
          </cell>
          <cell r="BH102" t="str">
            <v>allenadvisors@gmail.com</v>
          </cell>
          <cell r="BI102" t="str">
            <v>Allen &amp; Associate Consulting</v>
          </cell>
          <cell r="BJ102">
            <v>0</v>
          </cell>
          <cell r="BK102" t="str">
            <v>Choose a Dropdown</v>
          </cell>
          <cell r="BL102">
            <v>0</v>
          </cell>
          <cell r="BM102">
            <v>0</v>
          </cell>
          <cell r="BN102">
            <v>0</v>
          </cell>
          <cell r="BO102">
            <v>0</v>
          </cell>
          <cell r="BP102">
            <v>0</v>
          </cell>
          <cell r="BQ102">
            <v>0</v>
          </cell>
          <cell r="BR102">
            <v>0</v>
          </cell>
          <cell r="BS102" t="str">
            <v>Elaina D. Glockzin</v>
          </cell>
          <cell r="BT102" t="str">
            <v>edglockzin@edgproperties.net</v>
          </cell>
          <cell r="BU102" t="str">
            <v>Cambridge Interests, Inc.</v>
          </cell>
          <cell r="BV102" t="str">
            <v>979-846-8878</v>
          </cell>
          <cell r="BW102" t="str">
            <v>If applicable</v>
          </cell>
          <cell r="BX102">
            <v>0</v>
          </cell>
          <cell r="BY102" t="str">
            <v>no</v>
          </cell>
          <cell r="BZ102">
            <v>0</v>
          </cell>
          <cell r="CA102" t="str">
            <v>Elaina D. Glockzin</v>
          </cell>
          <cell r="CB102" t="str">
            <v>edglockzin@edgproperties.net</v>
          </cell>
          <cell r="CC102" t="str">
            <v>Cambridge Interests, Inc.</v>
          </cell>
          <cell r="CD102">
            <v>0</v>
          </cell>
          <cell r="CE102">
            <v>0</v>
          </cell>
          <cell r="CF102">
            <v>0</v>
          </cell>
          <cell r="CG102">
            <v>24</v>
          </cell>
          <cell r="CH102">
            <v>0</v>
          </cell>
          <cell r="CI102">
            <v>3</v>
          </cell>
          <cell r="CJ102">
            <v>0</v>
          </cell>
          <cell r="CK102">
            <v>6</v>
          </cell>
          <cell r="CL102">
            <v>15</v>
          </cell>
          <cell r="CM102">
            <v>0</v>
          </cell>
          <cell r="CN102">
            <v>0</v>
          </cell>
          <cell r="CO102">
            <v>0</v>
          </cell>
          <cell r="CP102">
            <v>0</v>
          </cell>
          <cell r="CQ102">
            <v>0</v>
          </cell>
          <cell r="CR102">
            <v>10</v>
          </cell>
          <cell r="CS102" t="str">
            <v>Lee Shafer</v>
          </cell>
          <cell r="CT102" t="str">
            <v>lee@shaferpc.com</v>
          </cell>
          <cell r="CU102" t="str">
            <v>Lee Shafer</v>
          </cell>
          <cell r="CV102" t="str">
            <v>1570 Crescent Pointe Parkway</v>
          </cell>
          <cell r="CW102" t="str">
            <v>College Station</v>
          </cell>
          <cell r="CX102" t="str">
            <v>Emanuel H. Glockzin</v>
          </cell>
          <cell r="CY102" t="str">
            <v>emanuel@edgproperties.net</v>
          </cell>
          <cell r="CZ102" t="str">
            <v>979-218-8836</v>
          </cell>
          <cell r="DA102" t="str">
            <v>979-846-8878</v>
          </cell>
          <cell r="DB102" t="str">
            <v>TX</v>
          </cell>
          <cell r="DC102">
            <v>77845</v>
          </cell>
          <cell r="DD102" t="str">
            <v>HWY 77 Seniors, Ltd.</v>
          </cell>
          <cell r="DE102">
            <v>0</v>
          </cell>
          <cell r="DF102">
            <v>0</v>
          </cell>
          <cell r="DH102" t="str">
            <v>Emanuel H. Glockzin, Jr.</v>
          </cell>
          <cell r="DI102" t="str">
            <v>emanuel@edgproperties.net</v>
          </cell>
          <cell r="DJ102" t="str">
            <v>Myraid Designs, Ltd.</v>
          </cell>
          <cell r="DK102" t="str">
            <v>Jay Don Watson</v>
          </cell>
          <cell r="DL102" t="str">
            <v>jwatson@watsonlawyers.com</v>
          </cell>
          <cell r="DM102" t="str">
            <v>Watson Law Firm, LLP</v>
          </cell>
          <cell r="DN102" t="str">
            <v>no</v>
          </cell>
          <cell r="DO102">
            <v>0</v>
          </cell>
          <cell r="DQ102">
            <v>0</v>
          </cell>
          <cell r="DR102">
            <v>0</v>
          </cell>
          <cell r="DS102">
            <v>48287000400</v>
          </cell>
          <cell r="DT102" t="str">
            <v>no</v>
          </cell>
          <cell r="DU102">
            <v>11</v>
          </cell>
          <cell r="DV102" t="str">
            <v>no</v>
          </cell>
          <cell r="DW102">
            <v>0</v>
          </cell>
          <cell r="DX102">
            <v>0</v>
          </cell>
          <cell r="DY102">
            <v>0</v>
          </cell>
          <cell r="DZ102">
            <v>0</v>
          </cell>
          <cell r="EA102">
            <v>0</v>
          </cell>
          <cell r="EB102">
            <v>0</v>
          </cell>
          <cell r="EC102" t="str">
            <v>New Construction</v>
          </cell>
          <cell r="ED102" t="str">
            <v>New Construction</v>
          </cell>
          <cell r="EE102">
            <v>0</v>
          </cell>
          <cell r="EF102">
            <v>0</v>
          </cell>
          <cell r="EG102">
            <v>0</v>
          </cell>
          <cell r="EH102">
            <v>0</v>
          </cell>
          <cell r="EI102">
            <v>0</v>
          </cell>
          <cell r="EK102">
            <v>0</v>
          </cell>
          <cell r="EL102">
            <v>0</v>
          </cell>
          <cell r="EM102">
            <v>0</v>
          </cell>
          <cell r="EN102">
            <v>0</v>
          </cell>
          <cell r="EO102">
            <v>0</v>
          </cell>
          <cell r="EP102">
            <v>246.17117117117121</v>
          </cell>
          <cell r="EQ102">
            <v>246.17117117117121</v>
          </cell>
          <cell r="ER102">
            <v>143.96396396396401</v>
          </cell>
          <cell r="ES102" t="str">
            <v>North Hwy 77</v>
          </cell>
          <cell r="ET102" t="str">
            <v>Giddings</v>
          </cell>
          <cell r="EU102" t="str">
            <v>Lee</v>
          </cell>
          <cell r="EV102" t="str">
            <v>HWY 77 Seniors</v>
          </cell>
          <cell r="EW102">
            <v>78942</v>
          </cell>
          <cell r="EX102" t="str">
            <v>Claire E. Brown</v>
          </cell>
          <cell r="EY102" t="str">
            <v>betsybrown99@gmail.com</v>
          </cell>
          <cell r="EZ102" t="str">
            <v>Lucky B Properties, Inc.</v>
          </cell>
          <cell r="FA102" t="str">
            <v>no</v>
          </cell>
          <cell r="FB102" t="str">
            <v>no</v>
          </cell>
          <cell r="FC102">
            <v>43</v>
          </cell>
          <cell r="FD102">
            <v>0</v>
          </cell>
          <cell r="FE102" t="str">
            <v>Jeffrey Robertson</v>
          </cell>
          <cell r="FF102" t="str">
            <v>jeffr@mcclurebrowne.com&gt;</v>
          </cell>
          <cell r="FG102" t="str">
            <v>McClure &amp; Brown Engineering</v>
          </cell>
          <cell r="FH102" t="str">
            <v>Yes</v>
          </cell>
          <cell r="FI102" t="str">
            <v>yes</v>
          </cell>
          <cell r="FJ102">
            <v>51</v>
          </cell>
          <cell r="FK102">
            <v>1.3</v>
          </cell>
          <cell r="FL102">
            <v>52170</v>
          </cell>
          <cell r="FM102">
            <v>30.199285</v>
          </cell>
          <cell r="FN102" t="str">
            <v>yes</v>
          </cell>
          <cell r="FO102">
            <v>-96.930001000000004</v>
          </cell>
          <cell r="FP102" t="str">
            <v>no</v>
          </cell>
          <cell r="FQ102" t="str">
            <v>no</v>
          </cell>
          <cell r="FR102" t="str">
            <v>Yes</v>
          </cell>
          <cell r="FS102" t="str">
            <v>no</v>
          </cell>
          <cell r="FT102" t="str">
            <v>no</v>
          </cell>
          <cell r="FU102">
            <v>0</v>
          </cell>
          <cell r="FV102">
            <v>0</v>
          </cell>
          <cell r="FW102">
            <v>0</v>
          </cell>
          <cell r="FX102">
            <v>0</v>
          </cell>
          <cell r="FY102">
            <v>0</v>
          </cell>
          <cell r="FZ102">
            <v>0</v>
          </cell>
          <cell r="GA102" t="str">
            <v>HWY 77 Seniors, Ltd</v>
          </cell>
          <cell r="GB102" t="str">
            <v>HWY 77 Seniors, Ltd.</v>
          </cell>
          <cell r="GC102" t="str">
            <v>Lucky B Properties, Inc.</v>
          </cell>
          <cell r="GD102" t="str">
            <v>Emanuel H. Glockzin, Jr.</v>
          </cell>
          <cell r="GE102" t="str">
            <v>Lucky B Properties, Inc.</v>
          </cell>
          <cell r="GF102" t="str">
            <v>Limited Partnership</v>
          </cell>
          <cell r="GG102" t="str">
            <v>Limited Partnership</v>
          </cell>
          <cell r="GH102" t="str">
            <v>Corporation</v>
          </cell>
          <cell r="GI102">
            <v>0</v>
          </cell>
          <cell r="GJ102" t="str">
            <v>Corporation</v>
          </cell>
          <cell r="GK102">
            <v>0</v>
          </cell>
          <cell r="GL102">
            <v>0</v>
          </cell>
          <cell r="GN102">
            <v>20.8</v>
          </cell>
          <cell r="GO102" t="str">
            <v>4q</v>
          </cell>
          <cell r="GP102">
            <v>1</v>
          </cell>
          <cell r="GQ102">
            <v>7</v>
          </cell>
          <cell r="GR102">
            <v>17</v>
          </cell>
          <cell r="GS102">
            <v>0</v>
          </cell>
          <cell r="GT102" t="str">
            <v>Rural</v>
          </cell>
          <cell r="GU102">
            <v>0</v>
          </cell>
          <cell r="GV102">
            <v>6</v>
          </cell>
          <cell r="GW102">
            <v>9</v>
          </cell>
          <cell r="GX102">
            <v>2</v>
          </cell>
          <cell r="GY102">
            <v>0</v>
          </cell>
          <cell r="GZ102">
            <v>15</v>
          </cell>
          <cell r="HA102">
            <v>11</v>
          </cell>
          <cell r="HB102">
            <v>11</v>
          </cell>
          <cell r="HC102">
            <v>0</v>
          </cell>
          <cell r="HD102">
            <v>4</v>
          </cell>
          <cell r="HE102">
            <v>3</v>
          </cell>
          <cell r="HF102">
            <v>2</v>
          </cell>
          <cell r="HG102">
            <v>1</v>
          </cell>
          <cell r="HH102">
            <v>10</v>
          </cell>
          <cell r="HI102">
            <v>26</v>
          </cell>
          <cell r="HJ102">
            <v>12</v>
          </cell>
          <cell r="HK102">
            <v>0</v>
          </cell>
          <cell r="HL102">
            <v>0</v>
          </cell>
          <cell r="HM102">
            <v>4</v>
          </cell>
          <cell r="HN102">
            <v>0</v>
          </cell>
          <cell r="HO102">
            <v>1</v>
          </cell>
          <cell r="HP102">
            <v>0</v>
          </cell>
          <cell r="HQ102">
            <v>0</v>
          </cell>
          <cell r="HR102">
            <v>17</v>
          </cell>
          <cell r="HS102">
            <v>18</v>
          </cell>
          <cell r="HT102" t="str">
            <v>no</v>
          </cell>
          <cell r="HU102" t="str">
            <v>no</v>
          </cell>
          <cell r="HV102" t="str">
            <v>no</v>
          </cell>
          <cell r="HW102" t="str">
            <v>no</v>
          </cell>
          <cell r="HX102" t="str">
            <v>no</v>
          </cell>
          <cell r="HY102" t="str">
            <v>no</v>
          </cell>
          <cell r="HZ102">
            <v>0</v>
          </cell>
          <cell r="IA102">
            <v>0</v>
          </cell>
          <cell r="IB102">
            <v>0</v>
          </cell>
          <cell r="IC102" t="str">
            <v>Joshua Gould</v>
          </cell>
          <cell r="ID102" t="str">
            <v>jkg@stratfordcapitalgroup.com</v>
          </cell>
          <cell r="IE102" t="str">
            <v>Stratford Capital Group</v>
          </cell>
          <cell r="IF102" t="str">
            <v>Elderly</v>
          </cell>
          <cell r="IG102">
            <v>0</v>
          </cell>
          <cell r="IH102">
            <v>46</v>
          </cell>
          <cell r="II102">
            <v>24</v>
          </cell>
          <cell r="IJ102">
            <v>22200</v>
          </cell>
          <cell r="IK102">
            <v>117</v>
          </cell>
          <cell r="IL102">
            <v>24</v>
          </cell>
          <cell r="IM102" t="str">
            <v>no</v>
          </cell>
          <cell r="IN102" t="str">
            <v>no</v>
          </cell>
          <cell r="IO102" t="str">
            <v>no</v>
          </cell>
          <cell r="IP102">
            <v>0</v>
          </cell>
          <cell r="IQ102">
            <v>0</v>
          </cell>
          <cell r="IR102">
            <v>0</v>
          </cell>
          <cell r="IS102" t="str">
            <v>no</v>
          </cell>
        </row>
        <row r="103">
          <cell r="A103">
            <v>24264</v>
          </cell>
          <cell r="B103" t="str">
            <v>2024-03-01 12:30:00</v>
          </cell>
          <cell r="C103" t="str">
            <v>Q:/http-files/mf/2024-HTC/mf24264/10 - 24-MFUniformApp_2024_3.1 (Sagebrush) 2.28.24.xlsx</v>
          </cell>
          <cell r="D103" t="str">
            <v>no</v>
          </cell>
          <cell r="E103" t="str">
            <v>yes</v>
          </cell>
          <cell r="F103" t="str">
            <v>yes</v>
          </cell>
          <cell r="G103" t="str">
            <v>no</v>
          </cell>
          <cell r="H103" t="str">
            <v>jcoreas@txhf.org</v>
          </cell>
          <cell r="I103" t="str">
            <v>Jonathan Coreas</v>
          </cell>
          <cell r="J103">
            <v>0</v>
          </cell>
          <cell r="K103">
            <v>8306938100</v>
          </cell>
          <cell r="L103" t="str">
            <v>no</v>
          </cell>
          <cell r="M103" t="str">
            <v>yes</v>
          </cell>
          <cell r="N103" t="str">
            <v>no</v>
          </cell>
          <cell r="O103">
            <v>0</v>
          </cell>
          <cell r="P103">
            <v>12</v>
          </cell>
          <cell r="Q103">
            <v>28</v>
          </cell>
          <cell r="R103">
            <v>20</v>
          </cell>
          <cell r="S103">
            <v>0</v>
          </cell>
          <cell r="T103">
            <v>0</v>
          </cell>
          <cell r="U103">
            <v>0</v>
          </cell>
          <cell r="V103" t="str">
            <v>Jonathan Coreas</v>
          </cell>
          <cell r="W103">
            <v>0</v>
          </cell>
          <cell r="X103" t="str">
            <v>jcoreas@txhf.org</v>
          </cell>
          <cell r="Y103">
            <v>0</v>
          </cell>
          <cell r="Z103" t="str">
            <v>THF Housing Development Corporation</v>
          </cell>
          <cell r="AB103">
            <v>0</v>
          </cell>
          <cell r="AC103">
            <v>0</v>
          </cell>
          <cell r="AD103">
            <v>0</v>
          </cell>
          <cell r="AE103">
            <v>0</v>
          </cell>
          <cell r="AF103">
            <v>0</v>
          </cell>
          <cell r="AG103">
            <v>0</v>
          </cell>
          <cell r="AH103">
            <v>0</v>
          </cell>
          <cell r="AI103">
            <v>0</v>
          </cell>
          <cell r="AJ103" t="str">
            <v>TBD</v>
          </cell>
          <cell r="AK103">
            <v>0</v>
          </cell>
          <cell r="AL103">
            <v>0</v>
          </cell>
          <cell r="AM103">
            <v>0</v>
          </cell>
          <cell r="AN103">
            <v>0</v>
          </cell>
          <cell r="AO103">
            <v>0</v>
          </cell>
          <cell r="AP103">
            <v>0</v>
          </cell>
          <cell r="AQ103" t="str">
            <v>no</v>
          </cell>
          <cell r="AR103" t="str">
            <v>no</v>
          </cell>
          <cell r="AS103" t="str">
            <v>no</v>
          </cell>
          <cell r="AT103">
            <v>680064.65</v>
          </cell>
          <cell r="AU103">
            <v>0</v>
          </cell>
          <cell r="AV103">
            <v>0</v>
          </cell>
          <cell r="AW103" t="str">
            <v>Choose a Dropdown</v>
          </cell>
          <cell r="AX103" t="str">
            <v>HOME-ARP Nonprofit Operating Cost and/or Capacity Building Assistance</v>
          </cell>
          <cell r="AY103">
            <v>0</v>
          </cell>
          <cell r="AZ103">
            <v>0</v>
          </cell>
          <cell r="BA103">
            <v>0</v>
          </cell>
          <cell r="BB103">
            <v>0</v>
          </cell>
          <cell r="BC103">
            <v>0</v>
          </cell>
          <cell r="BE103" t="str">
            <v>Brady ISD</v>
          </cell>
          <cell r="BF103">
            <v>0</v>
          </cell>
          <cell r="BG103" t="str">
            <v>Darrell Jack</v>
          </cell>
          <cell r="BH103" t="str">
            <v>djack@stic.net</v>
          </cell>
          <cell r="BI103" t="str">
            <v>Apartment MarketData, LLC</v>
          </cell>
          <cell r="BJ103">
            <v>0</v>
          </cell>
          <cell r="BK103" t="str">
            <v>Choose a Dropdown</v>
          </cell>
          <cell r="BL103">
            <v>0</v>
          </cell>
          <cell r="BM103">
            <v>0</v>
          </cell>
          <cell r="BN103">
            <v>0</v>
          </cell>
          <cell r="BO103">
            <v>0</v>
          </cell>
          <cell r="BP103">
            <v>0</v>
          </cell>
          <cell r="BQ103">
            <v>0</v>
          </cell>
          <cell r="BR103">
            <v>0</v>
          </cell>
          <cell r="BS103" t="str">
            <v>Mark Mayfied</v>
          </cell>
          <cell r="BT103" t="str">
            <v>mmayfield@txhf.org</v>
          </cell>
          <cell r="BU103" t="str">
            <v>Texas Housing Management Corporation</v>
          </cell>
          <cell r="BV103">
            <v>8306938100</v>
          </cell>
          <cell r="BW103">
            <v>1070</v>
          </cell>
          <cell r="BX103" t="str">
            <v>No</v>
          </cell>
          <cell r="BY103" t="str">
            <v>no</v>
          </cell>
          <cell r="BZ103">
            <v>0</v>
          </cell>
          <cell r="CA103" t="str">
            <v>Mark Mayfield</v>
          </cell>
          <cell r="CB103" t="str">
            <v>mmayfield@txhf.org</v>
          </cell>
          <cell r="CC103" t="str">
            <v>Texas Housing Management Corporation</v>
          </cell>
          <cell r="CD103">
            <v>0</v>
          </cell>
          <cell r="CE103">
            <v>0</v>
          </cell>
          <cell r="CG103">
            <v>60</v>
          </cell>
          <cell r="CH103">
            <v>0</v>
          </cell>
          <cell r="CI103">
            <v>5</v>
          </cell>
          <cell r="CJ103">
            <v>0</v>
          </cell>
          <cell r="CK103">
            <v>28</v>
          </cell>
          <cell r="CL103">
            <v>27</v>
          </cell>
          <cell r="CM103">
            <v>0</v>
          </cell>
          <cell r="CN103">
            <v>0</v>
          </cell>
          <cell r="CO103">
            <v>0</v>
          </cell>
          <cell r="CP103">
            <v>0</v>
          </cell>
          <cell r="CQ103">
            <v>0</v>
          </cell>
          <cell r="CR103">
            <v>11</v>
          </cell>
          <cell r="CS103">
            <v>0</v>
          </cell>
          <cell r="CT103">
            <v>0</v>
          </cell>
          <cell r="CU103" t="str">
            <v>TBD</v>
          </cell>
          <cell r="CV103" t="str">
            <v>1110 Broadway Street</v>
          </cell>
          <cell r="CW103" t="str">
            <v>Marble Falls</v>
          </cell>
          <cell r="CX103" t="str">
            <v>Mark Mayfield</v>
          </cell>
          <cell r="CY103" t="str">
            <v>mmayfield@txhf.org</v>
          </cell>
          <cell r="CZ103">
            <v>5127553024</v>
          </cell>
          <cell r="DA103">
            <v>8306938100</v>
          </cell>
          <cell r="DB103" t="str">
            <v>TX</v>
          </cell>
          <cell r="DC103">
            <v>78654</v>
          </cell>
          <cell r="DD103" t="str">
            <v>THF Sagebrush Apts, LP</v>
          </cell>
          <cell r="DE103" t="str">
            <v>Rebecca Arthur</v>
          </cell>
          <cell r="DF103" t="str">
            <v>rebecca.arthur@novoco.com</v>
          </cell>
          <cell r="DG103" t="str">
            <v>Novogradac &amp; Company</v>
          </cell>
          <cell r="DH103" t="str">
            <v>Brian Hoehn</v>
          </cell>
          <cell r="DI103" t="str">
            <v>brianh@hdjinc.com</v>
          </cell>
          <cell r="DJ103" t="str">
            <v>Hooker DeJong</v>
          </cell>
          <cell r="DK103">
            <v>0</v>
          </cell>
          <cell r="DL103">
            <v>0</v>
          </cell>
          <cell r="DM103" t="str">
            <v>TBD</v>
          </cell>
          <cell r="DN103" t="str">
            <v>no</v>
          </cell>
          <cell r="DO103">
            <v>0</v>
          </cell>
          <cell r="DQ103">
            <v>0</v>
          </cell>
          <cell r="DR103">
            <v>0</v>
          </cell>
          <cell r="DS103">
            <v>48307950300</v>
          </cell>
          <cell r="DT103" t="str">
            <v>no</v>
          </cell>
          <cell r="DU103">
            <v>11</v>
          </cell>
          <cell r="DV103" t="str">
            <v>yes</v>
          </cell>
          <cell r="DW103" t="str">
            <v>McCulloch County Resource Center</v>
          </cell>
          <cell r="DX103">
            <v>0</v>
          </cell>
          <cell r="DY103">
            <v>0</v>
          </cell>
          <cell r="DZ103">
            <v>0</v>
          </cell>
          <cell r="EA103">
            <v>0</v>
          </cell>
          <cell r="EB103">
            <v>0</v>
          </cell>
          <cell r="EC103" t="str">
            <v>Acquisition/Rehab</v>
          </cell>
          <cell r="ED103">
            <v>0</v>
          </cell>
          <cell r="EE103" t="str">
            <v>812 San Antonio, Ste. L-20</v>
          </cell>
          <cell r="EF103" t="str">
            <v>Austin</v>
          </cell>
          <cell r="EG103" t="str">
            <v>Lora Myrick</v>
          </cell>
          <cell r="EH103" t="str">
            <v>lora@betcohousinglab.com</v>
          </cell>
          <cell r="EI103" t="str">
            <v>lora@betcohousinglab.com</v>
          </cell>
          <cell r="EJ103" t="str">
            <v>Lora Myrick</v>
          </cell>
          <cell r="EK103" t="str">
            <v>BETCO Consulting</v>
          </cell>
          <cell r="EL103">
            <v>5127853710</v>
          </cell>
          <cell r="EM103">
            <v>5127853710</v>
          </cell>
          <cell r="EN103" t="str">
            <v>TX</v>
          </cell>
          <cell r="EO103">
            <v>78701</v>
          </cell>
          <cell r="EP103">
            <v>87.643125697773698</v>
          </cell>
          <cell r="EQ103">
            <v>59.732178039009654</v>
          </cell>
          <cell r="ER103">
            <v>43.425330005910553</v>
          </cell>
          <cell r="ES103" t="str">
            <v>218 Lynn Gavit Rd.</v>
          </cell>
          <cell r="ET103" t="str">
            <v>Brady</v>
          </cell>
          <cell r="EU103" t="str">
            <v>McCulloch</v>
          </cell>
          <cell r="EV103" t="str">
            <v>Sagebrush Apartments</v>
          </cell>
          <cell r="EW103">
            <v>76825</v>
          </cell>
          <cell r="EX103" t="str">
            <v>Mark Mayfield</v>
          </cell>
          <cell r="EY103" t="str">
            <v>mmayfield@txhf.org</v>
          </cell>
          <cell r="EZ103" t="str">
            <v>THF Housing Development Corporation</v>
          </cell>
          <cell r="FA103" t="str">
            <v>no</v>
          </cell>
          <cell r="FB103" t="str">
            <v>no</v>
          </cell>
          <cell r="FC103">
            <v>46</v>
          </cell>
          <cell r="FD103">
            <v>0</v>
          </cell>
          <cell r="FE103">
            <v>0</v>
          </cell>
          <cell r="FF103">
            <v>0</v>
          </cell>
          <cell r="FH103" t="str">
            <v>Yes</v>
          </cell>
          <cell r="FI103" t="str">
            <v>yes</v>
          </cell>
          <cell r="FJ103">
            <v>120</v>
          </cell>
          <cell r="FK103">
            <v>1.3</v>
          </cell>
          <cell r="FL103">
            <v>41719</v>
          </cell>
          <cell r="FM103">
            <v>31.109380999999999</v>
          </cell>
          <cell r="FN103" t="str">
            <v>yes</v>
          </cell>
          <cell r="FO103">
            <v>-99.336586999999994</v>
          </cell>
          <cell r="FP103" t="str">
            <v>no</v>
          </cell>
          <cell r="FQ103" t="str">
            <v>no</v>
          </cell>
          <cell r="FR103" t="str">
            <v>Yes</v>
          </cell>
          <cell r="FS103" t="str">
            <v>no</v>
          </cell>
          <cell r="FT103" t="str">
            <v>no</v>
          </cell>
          <cell r="FU103">
            <v>0</v>
          </cell>
          <cell r="FV103">
            <v>0</v>
          </cell>
          <cell r="FW103">
            <v>0</v>
          </cell>
          <cell r="FX103">
            <v>0</v>
          </cell>
          <cell r="FY103">
            <v>0</v>
          </cell>
          <cell r="FZ103">
            <v>0</v>
          </cell>
          <cell r="GA103" t="str">
            <v>THF Sagebrush Apts, LP</v>
          </cell>
          <cell r="GB103" t="str">
            <v>THF Sagebrush Apts GP, LLC</v>
          </cell>
          <cell r="GC103" t="str">
            <v>THF Housing Development Corporation</v>
          </cell>
          <cell r="GD103" t="str">
            <v>THF Development Company, LLC</v>
          </cell>
          <cell r="GE103" t="str">
            <v>THF Housing Opportunity Corporation</v>
          </cell>
          <cell r="GF103" t="str">
            <v>Limited Partnership</v>
          </cell>
          <cell r="GG103" t="str">
            <v>Limited Liability Company</v>
          </cell>
          <cell r="GH103" t="str">
            <v>Non-Profit</v>
          </cell>
          <cell r="GI103" t="str">
            <v>Limited Liability Company</v>
          </cell>
          <cell r="GJ103" t="str">
            <v>Corporation</v>
          </cell>
          <cell r="GK103">
            <v>0</v>
          </cell>
          <cell r="GL103">
            <v>0</v>
          </cell>
          <cell r="GM103" t="str">
            <v>TBD</v>
          </cell>
          <cell r="GN103">
            <v>17.8</v>
          </cell>
          <cell r="GO103" t="str">
            <v>4q</v>
          </cell>
          <cell r="GP103">
            <v>1</v>
          </cell>
          <cell r="GQ103">
            <v>12</v>
          </cell>
          <cell r="GR103">
            <v>53</v>
          </cell>
          <cell r="GS103" t="str">
            <v>Included with Application</v>
          </cell>
          <cell r="GT103" t="str">
            <v>Rural</v>
          </cell>
          <cell r="GU103">
            <v>0</v>
          </cell>
          <cell r="GV103">
            <v>6</v>
          </cell>
          <cell r="GW103">
            <v>9</v>
          </cell>
          <cell r="GX103">
            <v>2</v>
          </cell>
          <cell r="GY103">
            <v>2</v>
          </cell>
          <cell r="GZ103">
            <v>15</v>
          </cell>
          <cell r="HA103">
            <v>11</v>
          </cell>
          <cell r="HB103">
            <v>11</v>
          </cell>
          <cell r="HC103">
            <v>0</v>
          </cell>
          <cell r="HD103">
            <v>4</v>
          </cell>
          <cell r="HE103">
            <v>3</v>
          </cell>
          <cell r="HF103">
            <v>0</v>
          </cell>
          <cell r="HG103">
            <v>1</v>
          </cell>
          <cell r="HH103">
            <v>10</v>
          </cell>
          <cell r="HI103">
            <v>26</v>
          </cell>
          <cell r="HJ103">
            <v>12</v>
          </cell>
          <cell r="HK103">
            <v>0</v>
          </cell>
          <cell r="HL103">
            <v>3</v>
          </cell>
          <cell r="HM103">
            <v>4</v>
          </cell>
          <cell r="HN103">
            <v>0</v>
          </cell>
          <cell r="HO103">
            <v>1</v>
          </cell>
          <cell r="HP103">
            <v>0</v>
          </cell>
          <cell r="HQ103">
            <v>0</v>
          </cell>
          <cell r="HR103">
            <v>19</v>
          </cell>
          <cell r="HS103">
            <v>28</v>
          </cell>
          <cell r="HT103" t="str">
            <v>Not Included with Applicaton</v>
          </cell>
          <cell r="HU103" t="str">
            <v>no</v>
          </cell>
          <cell r="HV103" t="str">
            <v>no</v>
          </cell>
          <cell r="HW103" t="str">
            <v>yes</v>
          </cell>
          <cell r="HX103" t="str">
            <v>no</v>
          </cell>
          <cell r="HY103" t="str">
            <v>no</v>
          </cell>
          <cell r="HZ103">
            <v>0</v>
          </cell>
          <cell r="IA103">
            <v>0</v>
          </cell>
          <cell r="IB103">
            <v>0</v>
          </cell>
          <cell r="IC103">
            <v>0</v>
          </cell>
          <cell r="ID103">
            <v>0</v>
          </cell>
          <cell r="IE103" t="str">
            <v>TBD</v>
          </cell>
          <cell r="IF103" t="str">
            <v>General</v>
          </cell>
          <cell r="IG103">
            <v>0</v>
          </cell>
          <cell r="IH103">
            <v>44</v>
          </cell>
          <cell r="II103">
            <v>60</v>
          </cell>
          <cell r="IJ103">
            <v>60908</v>
          </cell>
          <cell r="IK103">
            <v>120</v>
          </cell>
          <cell r="IL103">
            <v>60</v>
          </cell>
          <cell r="IM103" t="str">
            <v>no</v>
          </cell>
          <cell r="IN103" t="str">
            <v>no</v>
          </cell>
          <cell r="IO103" t="str">
            <v>no</v>
          </cell>
          <cell r="IP103">
            <v>0</v>
          </cell>
          <cell r="IQ103">
            <v>0</v>
          </cell>
          <cell r="IR103">
            <v>0</v>
          </cell>
          <cell r="IS103" t="str">
            <v>no</v>
          </cell>
        </row>
        <row r="104">
          <cell r="A104">
            <v>24265</v>
          </cell>
          <cell r="B104" t="str">
            <v>2024-03-01 12:37:36</v>
          </cell>
          <cell r="C104" t="str">
            <v>Q:/http-files/mf/2024-HTC/mf24265/24265_Legend_Oaks.xlsx</v>
          </cell>
          <cell r="D104" t="str">
            <v>no</v>
          </cell>
          <cell r="E104" t="str">
            <v>yes</v>
          </cell>
          <cell r="F104" t="str">
            <v>yes</v>
          </cell>
          <cell r="G104" t="str">
            <v>no</v>
          </cell>
          <cell r="H104" t="str">
            <v>jgranados@pennrose.com</v>
          </cell>
          <cell r="I104" t="str">
            <v>Juana Granados</v>
          </cell>
          <cell r="J104" t="str">
            <v>713-357-8900</v>
          </cell>
          <cell r="K104">
            <v>0</v>
          </cell>
          <cell r="L104" t="str">
            <v>no</v>
          </cell>
          <cell r="M104" t="str">
            <v>no</v>
          </cell>
          <cell r="N104" t="str">
            <v>yes</v>
          </cell>
          <cell r="O104">
            <v>0</v>
          </cell>
          <cell r="P104">
            <v>30</v>
          </cell>
          <cell r="Q104">
            <v>18</v>
          </cell>
          <cell r="R104">
            <v>0</v>
          </cell>
          <cell r="S104">
            <v>0</v>
          </cell>
          <cell r="T104">
            <v>0</v>
          </cell>
          <cell r="U104">
            <v>0</v>
          </cell>
          <cell r="V104" t="str">
            <v>Scott Chiu</v>
          </cell>
          <cell r="W104">
            <v>0</v>
          </cell>
          <cell r="X104" t="str">
            <v>schiu@partneresi.com</v>
          </cell>
          <cell r="Y104">
            <v>0</v>
          </cell>
          <cell r="Z104" t="str">
            <v>Partner Engineering and Science, Inc.</v>
          </cell>
          <cell r="AA104" t="str">
            <v>To Be Determined</v>
          </cell>
          <cell r="AB104">
            <v>0</v>
          </cell>
          <cell r="AC104">
            <v>0</v>
          </cell>
          <cell r="AD104">
            <v>0</v>
          </cell>
          <cell r="AE104">
            <v>0</v>
          </cell>
          <cell r="AF104">
            <v>0</v>
          </cell>
          <cell r="AG104">
            <v>0</v>
          </cell>
          <cell r="AH104">
            <v>0</v>
          </cell>
          <cell r="AI104">
            <v>0</v>
          </cell>
          <cell r="AJ104" t="str">
            <v>To Be Determined</v>
          </cell>
          <cell r="AK104">
            <v>40</v>
          </cell>
          <cell r="AL104">
            <v>0</v>
          </cell>
          <cell r="AM104">
            <v>0</v>
          </cell>
          <cell r="AN104">
            <v>10</v>
          </cell>
          <cell r="AO104">
            <v>28</v>
          </cell>
          <cell r="AP104">
            <v>2</v>
          </cell>
          <cell r="AQ104" t="str">
            <v>no</v>
          </cell>
          <cell r="AR104" t="str">
            <v>no</v>
          </cell>
          <cell r="AS104" t="str">
            <v>no</v>
          </cell>
          <cell r="AT104">
            <v>644241.16</v>
          </cell>
          <cell r="AU104">
            <v>0</v>
          </cell>
          <cell r="AV104">
            <v>0</v>
          </cell>
          <cell r="AW104" t="str">
            <v>Choose a Dropdown</v>
          </cell>
          <cell r="AX104" t="str">
            <v>HOME-ARP Nonprofit Operating Cost and/or Capacity Building Assistance</v>
          </cell>
          <cell r="AY104">
            <v>0</v>
          </cell>
          <cell r="AZ104">
            <v>0</v>
          </cell>
          <cell r="BA104">
            <v>0</v>
          </cell>
          <cell r="BB104">
            <v>0</v>
          </cell>
          <cell r="BC104">
            <v>0</v>
          </cell>
          <cell r="BD104" t="str">
            <v>To Be Determined</v>
          </cell>
          <cell r="BE104" t="str">
            <v>Llano Independent School District</v>
          </cell>
          <cell r="BF104">
            <v>0</v>
          </cell>
          <cell r="BG104" t="str">
            <v>Kenneth Araiza</v>
          </cell>
          <cell r="BH104" t="str">
            <v>kenaraiza@gmail.com</v>
          </cell>
          <cell r="BI104" t="str">
            <v>Araiza Appraisal &amp; Consulting</v>
          </cell>
          <cell r="BJ104">
            <v>0</v>
          </cell>
          <cell r="BK104" t="str">
            <v>Choose a Dropdown</v>
          </cell>
          <cell r="BL104">
            <v>0</v>
          </cell>
          <cell r="BM104">
            <v>0</v>
          </cell>
          <cell r="BN104">
            <v>0</v>
          </cell>
          <cell r="BO104">
            <v>0</v>
          </cell>
          <cell r="BP104">
            <v>0</v>
          </cell>
          <cell r="BQ104">
            <v>0</v>
          </cell>
          <cell r="BR104">
            <v>0</v>
          </cell>
          <cell r="BS104" t="str">
            <v>Diana McIver</v>
          </cell>
          <cell r="BT104" t="str">
            <v>dianam@dmacompanies.com</v>
          </cell>
          <cell r="BU104" t="str">
            <v>DMA Properties, LLC</v>
          </cell>
          <cell r="BV104" t="str">
            <v>512-328-3232</v>
          </cell>
          <cell r="BW104">
            <v>155</v>
          </cell>
          <cell r="BX104" t="str">
            <v>No</v>
          </cell>
          <cell r="BY104" t="str">
            <v>Yes</v>
          </cell>
          <cell r="BZ104">
            <v>0</v>
          </cell>
          <cell r="CA104">
            <v>0</v>
          </cell>
          <cell r="CB104">
            <v>0</v>
          </cell>
          <cell r="CC104" t="str">
            <v>To Be Determined</v>
          </cell>
          <cell r="CD104">
            <v>0</v>
          </cell>
          <cell r="CE104">
            <v>0</v>
          </cell>
          <cell r="CF104" t="str">
            <v>To Be Determined</v>
          </cell>
          <cell r="CG104">
            <v>48</v>
          </cell>
          <cell r="CH104">
            <v>0</v>
          </cell>
          <cell r="CI104">
            <v>3</v>
          </cell>
          <cell r="CJ104">
            <v>0</v>
          </cell>
          <cell r="CK104">
            <v>0</v>
          </cell>
          <cell r="CL104">
            <v>42</v>
          </cell>
          <cell r="CM104">
            <v>0</v>
          </cell>
          <cell r="CN104">
            <v>3</v>
          </cell>
          <cell r="CO104">
            <v>0</v>
          </cell>
          <cell r="CP104">
            <v>0</v>
          </cell>
          <cell r="CQ104">
            <v>0</v>
          </cell>
          <cell r="CR104">
            <v>11</v>
          </cell>
          <cell r="CS104" t="str">
            <v>Kristen Anderson</v>
          </cell>
          <cell r="CT104" t="str">
            <v>kristen.anderson@cohnreznick.com</v>
          </cell>
          <cell r="CU104" t="str">
            <v>Cohen Reznik</v>
          </cell>
          <cell r="CV104" t="str">
            <v>13100 Wortham Center Drive, 3rd Floor</v>
          </cell>
          <cell r="CW104" t="str">
            <v>Houston</v>
          </cell>
          <cell r="CX104" t="str">
            <v>Zachary Cavender</v>
          </cell>
          <cell r="CY104" t="str">
            <v>zcavender@pennrose.com</v>
          </cell>
          <cell r="CZ104" t="str">
            <v>945-899-0053</v>
          </cell>
          <cell r="DA104" t="str">
            <v>945-899-0053</v>
          </cell>
          <cell r="DB104" t="str">
            <v>TX</v>
          </cell>
          <cell r="DC104">
            <v>77065</v>
          </cell>
          <cell r="DD104" t="str">
            <v>Pennrose Legend Oaks, LP</v>
          </cell>
          <cell r="DE104" t="str">
            <v>Kenneth Araiza</v>
          </cell>
          <cell r="DF104" t="str">
            <v>kenaraiza@gmail.com</v>
          </cell>
          <cell r="DG104" t="str">
            <v>Araiza Appraisal &amp; Consulting</v>
          </cell>
          <cell r="DH104" t="str">
            <v>Maria Aurora Romero</v>
          </cell>
          <cell r="DI104" t="str">
            <v>mareynoso@evolvearch.com</v>
          </cell>
          <cell r="DJ104" t="str">
            <v>Evolve Architects</v>
          </cell>
          <cell r="DK104" t="str">
            <v>John Caddell</v>
          </cell>
          <cell r="DL104" t="str">
            <v>caddell@bermanindictor.com</v>
          </cell>
          <cell r="DM104" t="str">
            <v>Bernman Indictor</v>
          </cell>
          <cell r="DN104" t="str">
            <v>yes</v>
          </cell>
          <cell r="DO104">
            <v>0</v>
          </cell>
          <cell r="DQ104">
            <v>0</v>
          </cell>
          <cell r="DR104">
            <v>0</v>
          </cell>
          <cell r="DS104">
            <v>48299970200</v>
          </cell>
          <cell r="DT104" t="str">
            <v>no</v>
          </cell>
          <cell r="DU104">
            <v>10</v>
          </cell>
          <cell r="DV104" t="str">
            <v>yes</v>
          </cell>
          <cell r="DW104" t="str">
            <v>Hill Country Community Action Association, Inc</v>
          </cell>
          <cell r="DX104">
            <v>0</v>
          </cell>
          <cell r="DY104">
            <v>0</v>
          </cell>
          <cell r="DZ104">
            <v>0</v>
          </cell>
          <cell r="EA104">
            <v>0</v>
          </cell>
          <cell r="EB104">
            <v>0</v>
          </cell>
          <cell r="EC104" t="str">
            <v>Acquisition/Rehab</v>
          </cell>
          <cell r="ED104">
            <v>0</v>
          </cell>
          <cell r="EE104">
            <v>0</v>
          </cell>
          <cell r="EF104">
            <v>0</v>
          </cell>
          <cell r="EG104">
            <v>0</v>
          </cell>
          <cell r="EH104">
            <v>0</v>
          </cell>
          <cell r="EI104">
            <v>0</v>
          </cell>
          <cell r="EJ104" t="str">
            <v>Not Applicable</v>
          </cell>
          <cell r="EK104" t="str">
            <v>Not Applicable</v>
          </cell>
          <cell r="EL104">
            <v>0</v>
          </cell>
          <cell r="EM104">
            <v>0</v>
          </cell>
          <cell r="EN104">
            <v>0</v>
          </cell>
          <cell r="EO104">
            <v>0</v>
          </cell>
          <cell r="EP104">
            <v>116.8930446194226</v>
          </cell>
          <cell r="EQ104">
            <v>89.826115485564301</v>
          </cell>
          <cell r="ER104">
            <v>68.555883639545058</v>
          </cell>
          <cell r="ES104" t="str">
            <v>101 Legend Hills Boulevard</v>
          </cell>
          <cell r="ET104" t="str">
            <v>Llano</v>
          </cell>
          <cell r="EU104" t="str">
            <v>Llano</v>
          </cell>
          <cell r="EV104" t="str">
            <v>Legend Oaks</v>
          </cell>
          <cell r="EW104">
            <v>78643</v>
          </cell>
          <cell r="EX104" t="str">
            <v>Zachary Cavender</v>
          </cell>
          <cell r="EY104" t="str">
            <v>zcavender@pennrose.com</v>
          </cell>
          <cell r="EZ104" t="str">
            <v>Pennrose, LLC</v>
          </cell>
          <cell r="FA104" t="str">
            <v>no</v>
          </cell>
          <cell r="FB104" t="str">
            <v>no</v>
          </cell>
          <cell r="FC104">
            <v>44</v>
          </cell>
          <cell r="FD104">
            <v>0</v>
          </cell>
          <cell r="FE104">
            <v>0</v>
          </cell>
          <cell r="FF104">
            <v>0</v>
          </cell>
          <cell r="FG104" t="str">
            <v>Not Applicable</v>
          </cell>
          <cell r="FH104" t="str">
            <v>Yes</v>
          </cell>
          <cell r="FI104" t="str">
            <v>no</v>
          </cell>
          <cell r="FJ104">
            <v>81</v>
          </cell>
          <cell r="FK104">
            <v>1.3</v>
          </cell>
          <cell r="FL104">
            <v>50893</v>
          </cell>
          <cell r="FM104">
            <v>30.750789999999999</v>
          </cell>
          <cell r="FN104" t="str">
            <v>yes</v>
          </cell>
          <cell r="FO104">
            <v>-98.697839999999999</v>
          </cell>
          <cell r="FP104" t="str">
            <v>no</v>
          </cell>
          <cell r="FQ104" t="str">
            <v>no</v>
          </cell>
          <cell r="FR104" t="str">
            <v>Yes</v>
          </cell>
          <cell r="FS104" t="str">
            <v>no</v>
          </cell>
          <cell r="FT104" t="str">
            <v>no</v>
          </cell>
          <cell r="FU104">
            <v>0</v>
          </cell>
          <cell r="FV104">
            <v>0</v>
          </cell>
          <cell r="FW104">
            <v>0</v>
          </cell>
          <cell r="FX104">
            <v>0</v>
          </cell>
          <cell r="FY104">
            <v>0</v>
          </cell>
          <cell r="FZ104">
            <v>0</v>
          </cell>
          <cell r="GA104" t="str">
            <v>Pennrose Legend Oaks, LP</v>
          </cell>
          <cell r="GB104" t="str">
            <v>Pennrose Legend Oaks, LP</v>
          </cell>
          <cell r="GC104" t="str">
            <v>JSA Community Ventures, LLC</v>
          </cell>
          <cell r="GD104" t="str">
            <v>Pennrose Holdings, LLC</v>
          </cell>
          <cell r="GE104" t="str">
            <v>Hunt PR Holdings, LLC</v>
          </cell>
          <cell r="GF104" t="str">
            <v>Limited Partnership</v>
          </cell>
          <cell r="GG104" t="str">
            <v>Limited Liability Company</v>
          </cell>
          <cell r="GH104" t="str">
            <v>Limited Liability Company</v>
          </cell>
          <cell r="GI104" t="str">
            <v>Limited Liability Company</v>
          </cell>
          <cell r="GJ104" t="str">
            <v>Limited Liability Company</v>
          </cell>
          <cell r="GK104" t="str">
            <v>Ray Miller</v>
          </cell>
          <cell r="GL104" t="str">
            <v>ray.miller@amegybank.com</v>
          </cell>
          <cell r="GM104" t="str">
            <v>Amegy Bank</v>
          </cell>
          <cell r="GN104">
            <v>15.5</v>
          </cell>
          <cell r="GO104" t="str">
            <v>4q</v>
          </cell>
          <cell r="GP104">
            <v>0</v>
          </cell>
          <cell r="GQ104">
            <v>7</v>
          </cell>
          <cell r="GR104">
            <v>0</v>
          </cell>
          <cell r="GS104" t="str">
            <v>Not Included with Applicaton</v>
          </cell>
          <cell r="GT104" t="str">
            <v>Rural</v>
          </cell>
          <cell r="GU104">
            <v>0</v>
          </cell>
          <cell r="GV104">
            <v>6</v>
          </cell>
          <cell r="GW104">
            <v>9</v>
          </cell>
          <cell r="GX104">
            <v>2</v>
          </cell>
          <cell r="GY104">
            <v>0</v>
          </cell>
          <cell r="GZ104">
            <v>0</v>
          </cell>
          <cell r="HA104">
            <v>7</v>
          </cell>
          <cell r="HB104">
            <v>11</v>
          </cell>
          <cell r="HC104">
            <v>7</v>
          </cell>
          <cell r="HD104">
            <v>4</v>
          </cell>
          <cell r="HE104">
            <v>0</v>
          </cell>
          <cell r="HF104">
            <v>1</v>
          </cell>
          <cell r="HG104">
            <v>0</v>
          </cell>
          <cell r="HH104">
            <v>10</v>
          </cell>
          <cell r="HI104">
            <v>26</v>
          </cell>
          <cell r="HJ104">
            <v>12</v>
          </cell>
          <cell r="HK104">
            <v>0</v>
          </cell>
          <cell r="HL104">
            <v>2</v>
          </cell>
          <cell r="HM104">
            <v>4</v>
          </cell>
          <cell r="HN104">
            <v>0</v>
          </cell>
          <cell r="HO104">
            <v>0</v>
          </cell>
          <cell r="HP104">
            <v>0</v>
          </cell>
          <cell r="HQ104">
            <v>0</v>
          </cell>
          <cell r="HR104">
            <v>17</v>
          </cell>
          <cell r="HS104">
            <v>24</v>
          </cell>
          <cell r="HT104" t="str">
            <v>Not Included with Applicaton</v>
          </cell>
          <cell r="HU104" t="str">
            <v>no</v>
          </cell>
          <cell r="HV104" t="str">
            <v>no</v>
          </cell>
          <cell r="HW104" t="str">
            <v>yes</v>
          </cell>
          <cell r="HX104" t="str">
            <v>no</v>
          </cell>
          <cell r="HY104" t="str">
            <v>no</v>
          </cell>
          <cell r="HZ104">
            <v>0</v>
          </cell>
          <cell r="IA104">
            <v>0</v>
          </cell>
          <cell r="IB104">
            <v>0</v>
          </cell>
          <cell r="IC104" t="str">
            <v>Daniel Kierce</v>
          </cell>
          <cell r="ID104" t="str">
            <v>daniel.kierce@rbc.com</v>
          </cell>
          <cell r="IE104" t="str">
            <v>RBC Community Investments</v>
          </cell>
          <cell r="IF104" t="str">
            <v>Elderly</v>
          </cell>
          <cell r="IG104">
            <v>0</v>
          </cell>
          <cell r="IH104">
            <v>30</v>
          </cell>
          <cell r="II104">
            <v>48</v>
          </cell>
          <cell r="IJ104">
            <v>36576</v>
          </cell>
          <cell r="IK104">
            <v>101</v>
          </cell>
          <cell r="IL104">
            <v>48</v>
          </cell>
          <cell r="IM104" t="str">
            <v>no</v>
          </cell>
          <cell r="IN104" t="str">
            <v>no</v>
          </cell>
          <cell r="IO104" t="str">
            <v>no</v>
          </cell>
          <cell r="IP104">
            <v>0</v>
          </cell>
          <cell r="IQ104">
            <v>0</v>
          </cell>
          <cell r="IR104">
            <v>0</v>
          </cell>
          <cell r="IS104" t="str">
            <v>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C193"/>
  <sheetViews>
    <sheetView tabSelected="1" view="pageBreakPreview" topLeftCell="A10" zoomScale="90" zoomScaleNormal="91" zoomScaleSheetLayoutView="90" workbookViewId="0">
      <selection activeCell="C20" sqref="C20"/>
    </sheetView>
  </sheetViews>
  <sheetFormatPr defaultColWidth="9.140625" defaultRowHeight="12.75" x14ac:dyDescent="0.2"/>
  <cols>
    <col min="1" max="1" width="7" style="51" customWidth="1"/>
    <col min="2" max="2" width="28" style="8" customWidth="1"/>
    <col min="3" max="3" width="24.42578125" style="8" customWidth="1"/>
    <col min="4" max="4" width="15.28515625" style="8" customWidth="1"/>
    <col min="5" max="5" width="6.7109375" style="8" customWidth="1"/>
    <col min="6" max="6" width="12" style="8" customWidth="1"/>
    <col min="7" max="7" width="4.140625" style="25" customWidth="1"/>
    <col min="8" max="8" width="6" style="8" customWidth="1"/>
    <col min="9" max="11" width="2.7109375" style="86" customWidth="1"/>
    <col min="12" max="12" width="2.7109375" style="25" customWidth="1"/>
    <col min="13" max="13" width="9.42578125" style="8" customWidth="1"/>
    <col min="14" max="14" width="4.85546875" style="8" customWidth="1"/>
    <col min="15" max="15" width="4.140625" style="73" customWidth="1"/>
    <col min="16" max="16" width="5.28515625" style="8" customWidth="1"/>
    <col min="17" max="17" width="8" style="8" customWidth="1"/>
    <col min="18" max="18" width="11.7109375" style="47" customWidth="1"/>
    <col min="19" max="20" width="16.140625" style="8" customWidth="1"/>
    <col min="21" max="21" width="13" style="77" customWidth="1"/>
    <col min="22" max="22" width="3.85546875" style="8" customWidth="1"/>
    <col min="23" max="23" width="4" style="25" customWidth="1"/>
    <col min="24" max="25" width="2.7109375" style="25" customWidth="1"/>
    <col min="26" max="27" width="2.7109375" style="94" customWidth="1"/>
    <col min="28" max="28" width="2.7109375" style="25" customWidth="1"/>
    <col min="29" max="29" width="5.140625" style="8" customWidth="1"/>
    <col min="30" max="30" width="7" style="8" customWidth="1"/>
    <col min="31" max="31" width="9.5703125" style="121" customWidth="1"/>
    <col min="32" max="32" width="8.85546875" style="73" customWidth="1"/>
    <col min="33" max="33" width="5.28515625" style="25" customWidth="1"/>
    <col min="34" max="34" width="5" style="25" customWidth="1"/>
    <col min="35" max="35" width="5.5703125" style="25" customWidth="1"/>
    <col min="36" max="16384" width="9.140625" style="8"/>
  </cols>
  <sheetData>
    <row r="1" spans="1:104" x14ac:dyDescent="0.2">
      <c r="A1" s="108"/>
    </row>
    <row r="2" spans="1:104" ht="20.25" x14ac:dyDescent="0.3">
      <c r="C2" s="7" t="s">
        <v>17</v>
      </c>
      <c r="S2" s="9"/>
      <c r="T2" s="9"/>
      <c r="U2" s="76"/>
    </row>
    <row r="3" spans="1:104" ht="20.25" customHeight="1" x14ac:dyDescent="0.3">
      <c r="C3" s="6" t="s">
        <v>60</v>
      </c>
      <c r="R3" s="43"/>
      <c r="S3"/>
      <c r="T3"/>
      <c r="V3"/>
    </row>
    <row r="4" spans="1:104" ht="20.45" customHeight="1" x14ac:dyDescent="0.3">
      <c r="C4" s="7" t="s">
        <v>476</v>
      </c>
      <c r="R4" s="59"/>
      <c r="S4" s="63"/>
      <c r="T4" s="63"/>
      <c r="U4" s="78"/>
      <c r="V4"/>
      <c r="W4" s="67"/>
      <c r="X4" s="67"/>
      <c r="Y4" s="67"/>
      <c r="Z4" s="67"/>
      <c r="AA4" s="67"/>
      <c r="AB4" s="67"/>
      <c r="AC4"/>
      <c r="AD4"/>
    </row>
    <row r="5" spans="1:104" ht="5.45" customHeight="1" x14ac:dyDescent="0.25">
      <c r="C5" s="10"/>
      <c r="R5" s="69"/>
      <c r="S5" s="63"/>
      <c r="T5" s="63"/>
      <c r="U5" s="78"/>
      <c r="V5"/>
      <c r="W5" s="67"/>
      <c r="X5" s="67"/>
      <c r="Y5" s="67"/>
      <c r="Z5" s="67"/>
      <c r="AA5" s="67"/>
      <c r="AB5" s="67"/>
      <c r="AC5"/>
      <c r="AD5"/>
    </row>
    <row r="6" spans="1:104" ht="14.45" customHeight="1" x14ac:dyDescent="0.25">
      <c r="A6" s="127" t="s">
        <v>479</v>
      </c>
      <c r="B6" s="127"/>
      <c r="C6" s="127"/>
      <c r="D6" s="127"/>
      <c r="E6" s="127"/>
      <c r="F6" s="127"/>
      <c r="G6" s="127"/>
      <c r="H6" s="127"/>
      <c r="I6" s="127"/>
      <c r="J6" s="127"/>
      <c r="K6" s="127"/>
      <c r="L6" s="127"/>
      <c r="R6" s="69"/>
      <c r="S6" s="63"/>
      <c r="T6" s="63"/>
      <c r="U6" s="78"/>
      <c r="V6"/>
      <c r="W6" s="67"/>
      <c r="X6" s="67"/>
      <c r="Y6" s="67"/>
      <c r="Z6" s="67"/>
      <c r="AA6" s="67"/>
      <c r="AB6" s="67"/>
      <c r="AC6"/>
      <c r="AD6"/>
    </row>
    <row r="7" spans="1:104" ht="15" customHeight="1" x14ac:dyDescent="0.25">
      <c r="A7" s="127"/>
      <c r="B7" s="127"/>
      <c r="C7" s="127"/>
      <c r="D7" s="127"/>
      <c r="E7" s="127"/>
      <c r="F7" s="127"/>
      <c r="G7" s="127"/>
      <c r="H7" s="127"/>
      <c r="I7" s="127"/>
      <c r="J7" s="127"/>
      <c r="K7" s="127"/>
      <c r="L7" s="127"/>
      <c r="R7" s="126" t="s">
        <v>455</v>
      </c>
      <c r="S7" s="126"/>
      <c r="T7" s="126"/>
      <c r="U7" s="126"/>
      <c r="V7"/>
      <c r="W7" s="67"/>
      <c r="X7" s="67"/>
      <c r="Y7" s="132" t="s">
        <v>478</v>
      </c>
      <c r="Z7" s="132"/>
      <c r="AA7" s="132"/>
      <c r="AB7" s="132"/>
      <c r="AC7" s="132"/>
      <c r="AD7" s="132"/>
      <c r="AE7" s="132"/>
      <c r="AF7" s="132"/>
      <c r="AG7" s="132"/>
    </row>
    <row r="8" spans="1:104" ht="15" customHeight="1" x14ac:dyDescent="0.25">
      <c r="A8" s="127"/>
      <c r="B8" s="127"/>
      <c r="C8" s="127"/>
      <c r="D8" s="127"/>
      <c r="E8" s="127"/>
      <c r="F8" s="127"/>
      <c r="G8" s="127"/>
      <c r="H8" s="127"/>
      <c r="I8" s="127"/>
      <c r="J8" s="127"/>
      <c r="K8" s="127"/>
      <c r="L8" s="127"/>
      <c r="R8" s="126"/>
      <c r="S8" s="126"/>
      <c r="T8" s="126"/>
      <c r="U8" s="126"/>
      <c r="V8"/>
      <c r="W8" s="67"/>
      <c r="X8" s="67"/>
      <c r="Y8" s="132"/>
      <c r="Z8" s="132"/>
      <c r="AA8" s="132"/>
      <c r="AB8" s="132"/>
      <c r="AC8" s="132"/>
      <c r="AD8" s="132"/>
      <c r="AE8" s="132"/>
      <c r="AF8" s="132"/>
      <c r="AG8" s="132"/>
    </row>
    <row r="9" spans="1:104" ht="99.75" customHeight="1" x14ac:dyDescent="0.25">
      <c r="A9" s="127"/>
      <c r="B9" s="127"/>
      <c r="C9" s="127"/>
      <c r="D9" s="127"/>
      <c r="E9" s="127"/>
      <c r="F9" s="127"/>
      <c r="G9" s="127"/>
      <c r="H9" s="127"/>
      <c r="I9" s="127"/>
      <c r="J9" s="127"/>
      <c r="K9" s="127"/>
      <c r="L9" s="127"/>
      <c r="R9" s="126"/>
      <c r="S9" s="126"/>
      <c r="T9" s="126"/>
      <c r="U9" s="126"/>
      <c r="V9"/>
      <c r="W9" s="67"/>
      <c r="X9" s="67"/>
      <c r="Y9" s="132"/>
      <c r="Z9" s="132"/>
      <c r="AA9" s="132"/>
      <c r="AB9" s="132"/>
      <c r="AC9" s="132"/>
      <c r="AD9" s="132"/>
      <c r="AE9" s="132"/>
      <c r="AF9" s="132"/>
      <c r="AG9" s="132"/>
    </row>
    <row r="10" spans="1:104" s="14" customFormat="1" ht="21" customHeight="1" x14ac:dyDescent="0.2">
      <c r="A10" s="130" t="s">
        <v>489</v>
      </c>
      <c r="B10" s="130"/>
      <c r="C10" s="27"/>
      <c r="D10" s="131" t="s">
        <v>459</v>
      </c>
      <c r="E10" s="131"/>
      <c r="F10" s="131"/>
      <c r="G10" s="131"/>
      <c r="H10" s="131"/>
      <c r="I10" s="131"/>
      <c r="J10" s="131"/>
      <c r="K10" s="131"/>
      <c r="L10" s="131"/>
      <c r="M10" s="131"/>
      <c r="N10" s="131"/>
      <c r="O10" s="131"/>
      <c r="P10" s="131"/>
      <c r="Q10" s="131"/>
      <c r="R10" s="131"/>
      <c r="S10" s="131"/>
      <c r="T10" s="131"/>
      <c r="U10" s="79"/>
      <c r="V10" s="60"/>
      <c r="W10" s="94"/>
      <c r="X10" s="94"/>
      <c r="Y10" s="95"/>
      <c r="Z10" s="95"/>
      <c r="AA10" s="95"/>
      <c r="AB10" s="96"/>
      <c r="AC10" s="62"/>
      <c r="AD10" s="62"/>
      <c r="AE10" s="122"/>
      <c r="AF10" s="102"/>
      <c r="AG10" s="94"/>
      <c r="AH10" s="94"/>
      <c r="AI10" s="94"/>
    </row>
    <row r="11" spans="1:104" s="5" customFormat="1" ht="102" customHeight="1" x14ac:dyDescent="0.2">
      <c r="A11" s="1" t="s">
        <v>0</v>
      </c>
      <c r="B11" s="2" t="s">
        <v>2</v>
      </c>
      <c r="C11" s="3" t="s">
        <v>10</v>
      </c>
      <c r="D11" s="3" t="s">
        <v>1</v>
      </c>
      <c r="E11" s="4" t="s">
        <v>11</v>
      </c>
      <c r="F11" s="3" t="s">
        <v>3</v>
      </c>
      <c r="G11" s="4" t="s">
        <v>4</v>
      </c>
      <c r="H11" s="4" t="s">
        <v>12</v>
      </c>
      <c r="I11" s="87" t="s">
        <v>9</v>
      </c>
      <c r="J11" s="87" t="s">
        <v>8</v>
      </c>
      <c r="K11" s="87" t="s">
        <v>7</v>
      </c>
      <c r="L11" s="4" t="s">
        <v>62</v>
      </c>
      <c r="M11" s="4" t="s">
        <v>21</v>
      </c>
      <c r="N11" s="4" t="s">
        <v>13</v>
      </c>
      <c r="O11" s="71" t="s">
        <v>14</v>
      </c>
      <c r="P11" s="4" t="s">
        <v>5</v>
      </c>
      <c r="Q11" s="4" t="s">
        <v>55</v>
      </c>
      <c r="R11" s="44" t="s">
        <v>6</v>
      </c>
      <c r="S11" s="3" t="s">
        <v>56</v>
      </c>
      <c r="T11" s="3" t="s">
        <v>57</v>
      </c>
      <c r="U11" s="80" t="s">
        <v>16</v>
      </c>
      <c r="V11" s="61" t="s">
        <v>15</v>
      </c>
      <c r="W11" s="97" t="s">
        <v>24</v>
      </c>
      <c r="X11" s="97" t="s">
        <v>25</v>
      </c>
      <c r="Y11" s="97" t="s">
        <v>26</v>
      </c>
      <c r="Z11" s="97" t="s">
        <v>27</v>
      </c>
      <c r="AA11" s="97" t="s">
        <v>28</v>
      </c>
      <c r="AB11" s="97" t="s">
        <v>59</v>
      </c>
      <c r="AC11" s="24" t="s">
        <v>64</v>
      </c>
      <c r="AD11" s="120" t="s">
        <v>458</v>
      </c>
      <c r="AE11" s="120" t="s">
        <v>63</v>
      </c>
      <c r="AF11" s="80" t="s">
        <v>463</v>
      </c>
      <c r="AG11" s="97" t="s">
        <v>460</v>
      </c>
      <c r="AH11" s="97" t="s">
        <v>461</v>
      </c>
      <c r="AI11" s="97" t="s">
        <v>462</v>
      </c>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row>
    <row r="12" spans="1:104" customFormat="1" ht="15" customHeight="1" x14ac:dyDescent="0.25">
      <c r="A12" s="16" t="s">
        <v>18</v>
      </c>
      <c r="B12" s="12"/>
      <c r="C12" s="40"/>
      <c r="D12" s="12"/>
      <c r="E12" s="12"/>
      <c r="F12" s="13"/>
      <c r="G12" s="11"/>
      <c r="H12" s="11"/>
      <c r="I12" s="88"/>
      <c r="J12" s="88"/>
      <c r="K12" s="88"/>
      <c r="L12" s="11"/>
      <c r="M12" s="11"/>
      <c r="N12" s="11"/>
      <c r="O12" s="72"/>
      <c r="P12" s="11"/>
      <c r="Q12" s="11"/>
      <c r="R12" s="45"/>
      <c r="S12" s="12"/>
      <c r="T12" s="12"/>
      <c r="U12" s="81"/>
      <c r="V12" s="12"/>
      <c r="W12" s="94"/>
      <c r="X12" s="94"/>
      <c r="Y12" s="94"/>
      <c r="Z12" s="94"/>
      <c r="AA12" s="94"/>
      <c r="AB12" s="67"/>
      <c r="AE12" s="121"/>
      <c r="AF12" s="103"/>
      <c r="AG12" s="67"/>
      <c r="AH12" s="67"/>
      <c r="AI12" s="67"/>
    </row>
    <row r="13" spans="1:104" s="15" customFormat="1" ht="15" customHeight="1" x14ac:dyDescent="0.2">
      <c r="A13" s="8">
        <v>24075</v>
      </c>
      <c r="B13" s="8" t="s">
        <v>96</v>
      </c>
      <c r="C13" s="8" t="s">
        <v>97</v>
      </c>
      <c r="D13" s="8" t="s">
        <v>98</v>
      </c>
      <c r="E13" s="8">
        <v>75939</v>
      </c>
      <c r="F13" s="8" t="s">
        <v>99</v>
      </c>
      <c r="G13" s="8">
        <v>5</v>
      </c>
      <c r="H13" s="8" t="s">
        <v>84</v>
      </c>
      <c r="I13" s="86" t="s">
        <v>190</v>
      </c>
      <c r="J13" s="86" t="s">
        <v>191</v>
      </c>
      <c r="K13" s="86" t="s">
        <v>190</v>
      </c>
      <c r="L13" s="25"/>
      <c r="M13" s="8" t="s">
        <v>444</v>
      </c>
      <c r="N13" s="47">
        <v>96</v>
      </c>
      <c r="O13" s="73">
        <v>0</v>
      </c>
      <c r="P13" s="47">
        <v>96</v>
      </c>
      <c r="Q13" s="47" t="s">
        <v>70</v>
      </c>
      <c r="R13" s="47">
        <v>1448988</v>
      </c>
      <c r="S13" s="47" t="s">
        <v>100</v>
      </c>
      <c r="T13" s="47" t="s">
        <v>101</v>
      </c>
      <c r="U13" s="77">
        <v>48373210401</v>
      </c>
      <c r="V13" s="77">
        <v>132</v>
      </c>
      <c r="W13" s="98">
        <v>17</v>
      </c>
      <c r="X13" s="99">
        <v>4</v>
      </c>
      <c r="Y13" s="99">
        <v>8</v>
      </c>
      <c r="Z13" s="99">
        <v>4</v>
      </c>
      <c r="AA13" s="99">
        <v>0</v>
      </c>
      <c r="AB13" s="98">
        <v>0</v>
      </c>
      <c r="AC13" s="77">
        <v>165</v>
      </c>
      <c r="AD13" s="77">
        <v>1969</v>
      </c>
      <c r="AE13" s="123">
        <v>27790.005251027502</v>
      </c>
      <c r="AF13" s="102" t="s">
        <v>464</v>
      </c>
      <c r="AG13" s="94" t="s">
        <v>465</v>
      </c>
      <c r="AH13" s="94" t="s">
        <v>465</v>
      </c>
      <c r="AI13" s="94" t="s">
        <v>465</v>
      </c>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row>
    <row r="14" spans="1:104" customFormat="1" ht="15" customHeight="1" x14ac:dyDescent="0.25">
      <c r="A14" s="8">
        <v>24099</v>
      </c>
      <c r="B14" s="8" t="s">
        <v>108</v>
      </c>
      <c r="C14" s="8" t="s">
        <v>109</v>
      </c>
      <c r="D14" s="8" t="s">
        <v>110</v>
      </c>
      <c r="E14" s="8">
        <v>76059</v>
      </c>
      <c r="F14" s="8" t="s">
        <v>111</v>
      </c>
      <c r="G14" s="8">
        <v>3</v>
      </c>
      <c r="H14" s="8" t="s">
        <v>84</v>
      </c>
      <c r="I14" s="86" t="s">
        <v>190</v>
      </c>
      <c r="J14" s="86" t="s">
        <v>191</v>
      </c>
      <c r="K14" s="86" t="s">
        <v>190</v>
      </c>
      <c r="L14" s="25"/>
      <c r="M14" s="8" t="s">
        <v>444</v>
      </c>
      <c r="N14" s="47">
        <v>56</v>
      </c>
      <c r="O14" s="73">
        <v>0</v>
      </c>
      <c r="P14" s="47">
        <v>56</v>
      </c>
      <c r="Q14" s="47" t="s">
        <v>70</v>
      </c>
      <c r="R14" s="47">
        <v>804442</v>
      </c>
      <c r="S14" s="47" t="s">
        <v>106</v>
      </c>
      <c r="T14" s="47" t="s">
        <v>107</v>
      </c>
      <c r="U14" s="77">
        <v>48251130304</v>
      </c>
      <c r="V14" s="77">
        <v>132</v>
      </c>
      <c r="W14" s="98">
        <v>17</v>
      </c>
      <c r="X14" s="99">
        <v>4</v>
      </c>
      <c r="Y14" s="99">
        <v>8</v>
      </c>
      <c r="Z14" s="99">
        <v>4</v>
      </c>
      <c r="AA14" s="99">
        <v>0</v>
      </c>
      <c r="AB14" s="98">
        <v>0</v>
      </c>
      <c r="AC14" s="77">
        <v>165</v>
      </c>
      <c r="AD14" s="77">
        <v>1974</v>
      </c>
      <c r="AE14" s="123">
        <v>7086.7852548384617</v>
      </c>
      <c r="AF14" s="102" t="s">
        <v>464</v>
      </c>
      <c r="AG14" s="94" t="s">
        <v>465</v>
      </c>
      <c r="AH14" s="67" t="s">
        <v>465</v>
      </c>
      <c r="AI14" s="94" t="s">
        <v>465</v>
      </c>
    </row>
    <row r="15" spans="1:104" customFormat="1" ht="15" customHeight="1" x14ac:dyDescent="0.25">
      <c r="A15" s="8">
        <v>24100</v>
      </c>
      <c r="B15" s="8" t="s">
        <v>112</v>
      </c>
      <c r="C15" s="8" t="s">
        <v>113</v>
      </c>
      <c r="D15" s="8" t="s">
        <v>114</v>
      </c>
      <c r="E15" s="8">
        <v>75860</v>
      </c>
      <c r="F15" s="8" t="s">
        <v>115</v>
      </c>
      <c r="G15" s="8">
        <v>8</v>
      </c>
      <c r="H15" s="8" t="s">
        <v>84</v>
      </c>
      <c r="I15" s="86" t="s">
        <v>190</v>
      </c>
      <c r="J15" s="86" t="s">
        <v>191</v>
      </c>
      <c r="K15" s="86" t="s">
        <v>190</v>
      </c>
      <c r="L15" s="25"/>
      <c r="M15" s="8" t="s">
        <v>444</v>
      </c>
      <c r="N15" s="47">
        <v>20</v>
      </c>
      <c r="O15" s="73">
        <v>0</v>
      </c>
      <c r="P15" s="47">
        <v>20</v>
      </c>
      <c r="Q15" s="47" t="s">
        <v>70</v>
      </c>
      <c r="R15" s="47">
        <v>308990</v>
      </c>
      <c r="S15" s="47" t="s">
        <v>106</v>
      </c>
      <c r="T15" s="47" t="s">
        <v>107</v>
      </c>
      <c r="U15" s="77">
        <v>48161000700</v>
      </c>
      <c r="V15" s="77">
        <v>132</v>
      </c>
      <c r="W15" s="98">
        <v>17</v>
      </c>
      <c r="X15" s="99">
        <v>4</v>
      </c>
      <c r="Y15" s="99">
        <v>8</v>
      </c>
      <c r="Z15" s="99">
        <v>4</v>
      </c>
      <c r="AA15" s="99">
        <v>0</v>
      </c>
      <c r="AB15" s="98">
        <v>0</v>
      </c>
      <c r="AC15" s="77">
        <v>165</v>
      </c>
      <c r="AD15" s="77">
        <v>1975</v>
      </c>
      <c r="AE15" s="123">
        <v>5432.5784135037011</v>
      </c>
      <c r="AF15" s="102" t="s">
        <v>464</v>
      </c>
      <c r="AG15" s="94" t="s">
        <v>465</v>
      </c>
      <c r="AH15" s="67" t="s">
        <v>465</v>
      </c>
      <c r="AI15" s="94" t="s">
        <v>465</v>
      </c>
    </row>
    <row r="16" spans="1:104" customFormat="1" ht="15" customHeight="1" x14ac:dyDescent="0.25">
      <c r="A16" s="8">
        <v>24015</v>
      </c>
      <c r="B16" s="8" t="s">
        <v>80</v>
      </c>
      <c r="C16" s="8" t="s">
        <v>81</v>
      </c>
      <c r="D16" s="8" t="s">
        <v>82</v>
      </c>
      <c r="E16" s="8">
        <v>75563</v>
      </c>
      <c r="F16" s="8" t="s">
        <v>83</v>
      </c>
      <c r="G16" s="8">
        <v>4</v>
      </c>
      <c r="H16" s="8" t="s">
        <v>84</v>
      </c>
      <c r="I16" s="86" t="s">
        <v>190</v>
      </c>
      <c r="J16" s="86" t="s">
        <v>191</v>
      </c>
      <c r="K16" s="86" t="s">
        <v>190</v>
      </c>
      <c r="L16" s="86"/>
      <c r="M16" s="8" t="s">
        <v>444</v>
      </c>
      <c r="N16" s="47">
        <v>24</v>
      </c>
      <c r="O16" s="73">
        <v>0</v>
      </c>
      <c r="P16" s="47">
        <v>24</v>
      </c>
      <c r="Q16" s="47" t="s">
        <v>70</v>
      </c>
      <c r="R16" s="47">
        <v>367517</v>
      </c>
      <c r="S16" s="47" t="s">
        <v>85</v>
      </c>
      <c r="T16" s="47" t="s">
        <v>72</v>
      </c>
      <c r="U16" s="77">
        <v>48067950602</v>
      </c>
      <c r="V16" s="77">
        <v>125</v>
      </c>
      <c r="W16" s="98">
        <v>17</v>
      </c>
      <c r="X16" s="99">
        <v>4</v>
      </c>
      <c r="Y16" s="99">
        <v>8</v>
      </c>
      <c r="Z16" s="99">
        <v>4</v>
      </c>
      <c r="AA16" s="99">
        <v>7</v>
      </c>
      <c r="AB16" s="98">
        <v>0</v>
      </c>
      <c r="AC16" s="77">
        <v>165</v>
      </c>
      <c r="AD16" s="77">
        <v>1981</v>
      </c>
      <c r="AE16" s="124">
        <v>8259.7534272082121</v>
      </c>
      <c r="AF16" s="102" t="s">
        <v>464</v>
      </c>
      <c r="AG16" s="94" t="s">
        <v>465</v>
      </c>
      <c r="AH16" s="67" t="s">
        <v>465</v>
      </c>
      <c r="AI16" s="94" t="s">
        <v>465</v>
      </c>
    </row>
    <row r="17" spans="1:35" customFormat="1" ht="15" customHeight="1" x14ac:dyDescent="0.25">
      <c r="A17" s="8">
        <v>24097</v>
      </c>
      <c r="B17" s="8" t="s">
        <v>102</v>
      </c>
      <c r="C17" s="8" t="s">
        <v>103</v>
      </c>
      <c r="D17" s="8" t="s">
        <v>104</v>
      </c>
      <c r="E17" s="8">
        <v>75156</v>
      </c>
      <c r="F17" s="8" t="s">
        <v>105</v>
      </c>
      <c r="G17" s="8">
        <v>4</v>
      </c>
      <c r="H17" s="8" t="s">
        <v>84</v>
      </c>
      <c r="I17" s="86" t="s">
        <v>190</v>
      </c>
      <c r="J17" s="86" t="s">
        <v>191</v>
      </c>
      <c r="K17" s="86" t="s">
        <v>190</v>
      </c>
      <c r="L17" s="25"/>
      <c r="M17" s="8" t="s">
        <v>444</v>
      </c>
      <c r="N17" s="47">
        <v>72</v>
      </c>
      <c r="O17" s="73">
        <v>0</v>
      </c>
      <c r="P17" s="47">
        <v>72</v>
      </c>
      <c r="Q17" s="47" t="s">
        <v>70</v>
      </c>
      <c r="R17" s="47">
        <v>998198</v>
      </c>
      <c r="S17" s="47" t="s">
        <v>106</v>
      </c>
      <c r="T17" s="47" t="s">
        <v>107</v>
      </c>
      <c r="U17" s="77">
        <v>48213950603</v>
      </c>
      <c r="V17" s="77">
        <v>132</v>
      </c>
      <c r="W17" s="98">
        <v>17</v>
      </c>
      <c r="X17" s="99">
        <v>4</v>
      </c>
      <c r="Y17" s="99">
        <v>8</v>
      </c>
      <c r="Z17" s="99">
        <v>4</v>
      </c>
      <c r="AA17" s="99">
        <v>0</v>
      </c>
      <c r="AB17" s="98">
        <v>0</v>
      </c>
      <c r="AC17" s="77">
        <v>165</v>
      </c>
      <c r="AD17" s="77">
        <v>1981</v>
      </c>
      <c r="AE17" s="123">
        <v>15930.144372612016</v>
      </c>
      <c r="AF17" s="102" t="s">
        <v>464</v>
      </c>
      <c r="AG17" s="94" t="s">
        <v>465</v>
      </c>
      <c r="AH17" s="67" t="s">
        <v>465</v>
      </c>
      <c r="AI17" s="94" t="s">
        <v>465</v>
      </c>
    </row>
    <row r="18" spans="1:35" customFormat="1" ht="15" customHeight="1" x14ac:dyDescent="0.25">
      <c r="A18" s="8">
        <v>24057</v>
      </c>
      <c r="B18" s="8" t="s">
        <v>86</v>
      </c>
      <c r="C18" s="8" t="s">
        <v>87</v>
      </c>
      <c r="D18" s="8" t="s">
        <v>88</v>
      </c>
      <c r="E18" s="8">
        <v>78957</v>
      </c>
      <c r="F18" s="8" t="s">
        <v>89</v>
      </c>
      <c r="G18" s="8">
        <v>7</v>
      </c>
      <c r="H18" s="8" t="s">
        <v>84</v>
      </c>
      <c r="I18" s="86" t="s">
        <v>190</v>
      </c>
      <c r="J18" s="86" t="s">
        <v>191</v>
      </c>
      <c r="K18" s="86" t="s">
        <v>190</v>
      </c>
      <c r="L18" s="25"/>
      <c r="M18" s="8" t="s">
        <v>444</v>
      </c>
      <c r="N18" s="47">
        <v>31</v>
      </c>
      <c r="O18" s="73">
        <v>1</v>
      </c>
      <c r="P18" s="47">
        <v>32</v>
      </c>
      <c r="Q18" s="47" t="s">
        <v>70</v>
      </c>
      <c r="R18" s="47">
        <v>405991</v>
      </c>
      <c r="S18" s="47" t="s">
        <v>90</v>
      </c>
      <c r="T18" s="47" t="s">
        <v>91</v>
      </c>
      <c r="U18" s="77">
        <v>48021950700</v>
      </c>
      <c r="V18" s="77">
        <v>132</v>
      </c>
      <c r="W18" s="98">
        <v>17</v>
      </c>
      <c r="X18" s="99">
        <v>8</v>
      </c>
      <c r="Y18" s="99">
        <v>8</v>
      </c>
      <c r="Z18" s="99">
        <v>0</v>
      </c>
      <c r="AA18" s="99">
        <v>0</v>
      </c>
      <c r="AB18" s="98">
        <v>0</v>
      </c>
      <c r="AC18" s="77">
        <v>165</v>
      </c>
      <c r="AD18" s="77">
        <v>1983</v>
      </c>
      <c r="AE18" s="123">
        <v>10785.987192889193</v>
      </c>
      <c r="AF18" s="102" t="s">
        <v>464</v>
      </c>
      <c r="AG18" s="94" t="s">
        <v>465</v>
      </c>
      <c r="AH18" s="67" t="s">
        <v>465</v>
      </c>
      <c r="AI18" s="94" t="s">
        <v>465</v>
      </c>
    </row>
    <row r="19" spans="1:35" customFormat="1" ht="15" customHeight="1" x14ac:dyDescent="0.25">
      <c r="A19" s="8">
        <v>24184</v>
      </c>
      <c r="B19" s="8" t="s">
        <v>138</v>
      </c>
      <c r="C19" s="8" t="s">
        <v>139</v>
      </c>
      <c r="D19" s="8" t="s">
        <v>140</v>
      </c>
      <c r="E19" s="8">
        <v>76691</v>
      </c>
      <c r="F19" s="8" t="s">
        <v>141</v>
      </c>
      <c r="G19" s="8">
        <v>8</v>
      </c>
      <c r="H19" s="8" t="s">
        <v>84</v>
      </c>
      <c r="I19" s="86" t="s">
        <v>190</v>
      </c>
      <c r="J19" s="86" t="s">
        <v>191</v>
      </c>
      <c r="K19" s="86" t="s">
        <v>190</v>
      </c>
      <c r="L19" s="25"/>
      <c r="M19" s="8" t="s">
        <v>444</v>
      </c>
      <c r="N19" s="47">
        <v>32</v>
      </c>
      <c r="O19" s="73">
        <v>0</v>
      </c>
      <c r="P19" s="47">
        <v>32</v>
      </c>
      <c r="Q19" s="47" t="s">
        <v>70</v>
      </c>
      <c r="R19" s="47">
        <v>503000</v>
      </c>
      <c r="S19" s="47" t="s">
        <v>132</v>
      </c>
      <c r="T19" s="47" t="s">
        <v>133</v>
      </c>
      <c r="U19" s="77">
        <v>48309004201</v>
      </c>
      <c r="V19" s="77">
        <v>132</v>
      </c>
      <c r="W19" s="98">
        <v>17</v>
      </c>
      <c r="X19" s="99">
        <v>4</v>
      </c>
      <c r="Y19" s="99">
        <v>8</v>
      </c>
      <c r="Z19" s="99">
        <v>4</v>
      </c>
      <c r="AA19" s="99">
        <v>0</v>
      </c>
      <c r="AB19" s="98">
        <v>0</v>
      </c>
      <c r="AC19" s="77">
        <v>165</v>
      </c>
      <c r="AD19" s="77">
        <v>1984</v>
      </c>
      <c r="AE19" s="123">
        <v>7177.3611552254079</v>
      </c>
      <c r="AF19" s="102" t="s">
        <v>464</v>
      </c>
      <c r="AG19" s="94" t="s">
        <v>465</v>
      </c>
      <c r="AH19" s="67" t="s">
        <v>465</v>
      </c>
      <c r="AI19" s="94" t="s">
        <v>465</v>
      </c>
    </row>
    <row r="20" spans="1:35" customFormat="1" ht="15" customHeight="1" x14ac:dyDescent="0.25">
      <c r="A20" s="8">
        <v>24181</v>
      </c>
      <c r="B20" s="8" t="s">
        <v>128</v>
      </c>
      <c r="C20" s="8" t="s">
        <v>129</v>
      </c>
      <c r="D20" s="8" t="s">
        <v>130</v>
      </c>
      <c r="E20" s="8">
        <v>76273</v>
      </c>
      <c r="F20" s="8" t="s">
        <v>131</v>
      </c>
      <c r="G20" s="8">
        <v>3</v>
      </c>
      <c r="H20" s="8" t="s">
        <v>84</v>
      </c>
      <c r="I20" s="86" t="s">
        <v>190</v>
      </c>
      <c r="J20" s="86" t="s">
        <v>191</v>
      </c>
      <c r="K20" s="86" t="s">
        <v>190</v>
      </c>
      <c r="L20" s="25"/>
      <c r="M20" s="8" t="s">
        <v>444</v>
      </c>
      <c r="N20" s="47">
        <v>76</v>
      </c>
      <c r="O20" s="73">
        <v>0</v>
      </c>
      <c r="P20" s="47">
        <v>76</v>
      </c>
      <c r="Q20" s="47" t="s">
        <v>70</v>
      </c>
      <c r="R20" s="47">
        <v>1097000</v>
      </c>
      <c r="S20" s="47" t="s">
        <v>132</v>
      </c>
      <c r="T20" s="47" t="s">
        <v>133</v>
      </c>
      <c r="U20" s="77">
        <v>48181001103</v>
      </c>
      <c r="V20" s="77">
        <v>132</v>
      </c>
      <c r="W20" s="98">
        <v>17</v>
      </c>
      <c r="X20" s="99">
        <v>4</v>
      </c>
      <c r="Y20" s="99">
        <v>8</v>
      </c>
      <c r="Z20" s="99">
        <v>4</v>
      </c>
      <c r="AA20" s="99">
        <v>0</v>
      </c>
      <c r="AB20" s="98">
        <v>0</v>
      </c>
      <c r="AC20" s="77">
        <v>165</v>
      </c>
      <c r="AD20" s="77">
        <v>1985</v>
      </c>
      <c r="AE20" s="123">
        <v>5981.7839029964762</v>
      </c>
      <c r="AF20" s="102" t="s">
        <v>464</v>
      </c>
      <c r="AG20" s="110" t="s">
        <v>465</v>
      </c>
      <c r="AH20" s="110" t="s">
        <v>465</v>
      </c>
      <c r="AI20" s="110" t="s">
        <v>465</v>
      </c>
    </row>
    <row r="21" spans="1:35" customFormat="1" ht="15" customHeight="1" x14ac:dyDescent="0.25">
      <c r="A21" s="8">
        <v>24161</v>
      </c>
      <c r="B21" s="8" t="s">
        <v>124</v>
      </c>
      <c r="C21" s="8" t="s">
        <v>125</v>
      </c>
      <c r="D21" s="8" t="s">
        <v>126</v>
      </c>
      <c r="E21" s="8">
        <v>79045</v>
      </c>
      <c r="F21" s="8" t="s">
        <v>127</v>
      </c>
      <c r="G21" s="8">
        <v>1</v>
      </c>
      <c r="H21" s="8" t="s">
        <v>84</v>
      </c>
      <c r="I21" s="86" t="s">
        <v>191</v>
      </c>
      <c r="J21" s="86" t="s">
        <v>191</v>
      </c>
      <c r="K21" s="86" t="s">
        <v>190</v>
      </c>
      <c r="L21" s="25"/>
      <c r="M21" s="8" t="s">
        <v>444</v>
      </c>
      <c r="N21" s="47">
        <v>28</v>
      </c>
      <c r="O21" s="73">
        <v>0</v>
      </c>
      <c r="P21" s="47">
        <v>28</v>
      </c>
      <c r="Q21" s="47" t="s">
        <v>78</v>
      </c>
      <c r="R21" s="47">
        <v>457017</v>
      </c>
      <c r="S21" s="47" t="s">
        <v>85</v>
      </c>
      <c r="T21" s="47" t="s">
        <v>72</v>
      </c>
      <c r="U21" s="77">
        <v>48117950300</v>
      </c>
      <c r="V21" s="77">
        <v>125</v>
      </c>
      <c r="W21" s="98">
        <v>17</v>
      </c>
      <c r="X21" s="99">
        <v>4</v>
      </c>
      <c r="Y21" s="99">
        <v>8</v>
      </c>
      <c r="Z21" s="99">
        <v>4</v>
      </c>
      <c r="AA21" s="99">
        <v>7</v>
      </c>
      <c r="AB21" s="98">
        <v>0</v>
      </c>
      <c r="AC21" s="77">
        <v>165</v>
      </c>
      <c r="AD21" s="77">
        <v>1994</v>
      </c>
      <c r="AE21" s="123">
        <v>2391.5</v>
      </c>
      <c r="AF21" s="102" t="s">
        <v>464</v>
      </c>
      <c r="AG21" s="110" t="s">
        <v>465</v>
      </c>
      <c r="AH21" s="67" t="s">
        <v>465</v>
      </c>
      <c r="AI21" s="67" t="s">
        <v>465</v>
      </c>
    </row>
    <row r="22" spans="1:35" customFormat="1" ht="15" customHeight="1" x14ac:dyDescent="0.25">
      <c r="A22" s="8">
        <v>24137</v>
      </c>
      <c r="B22" s="8" t="s">
        <v>159</v>
      </c>
      <c r="C22" s="8" t="s">
        <v>160</v>
      </c>
      <c r="D22" s="8" t="s">
        <v>161</v>
      </c>
      <c r="E22" s="8">
        <v>78572</v>
      </c>
      <c r="F22" s="8" t="s">
        <v>162</v>
      </c>
      <c r="G22" s="8">
        <v>11</v>
      </c>
      <c r="H22" s="8" t="s">
        <v>68</v>
      </c>
      <c r="I22" s="86" t="s">
        <v>191</v>
      </c>
      <c r="J22" s="86" t="s">
        <v>190</v>
      </c>
      <c r="K22" s="86" t="s">
        <v>190</v>
      </c>
      <c r="L22" s="25"/>
      <c r="M22" s="8" t="s">
        <v>445</v>
      </c>
      <c r="N22" s="47">
        <v>92</v>
      </c>
      <c r="O22" s="73">
        <v>12</v>
      </c>
      <c r="P22" s="47">
        <v>104</v>
      </c>
      <c r="Q22" s="47" t="s">
        <v>78</v>
      </c>
      <c r="R22" s="47">
        <v>2000000</v>
      </c>
      <c r="S22" s="47" t="s">
        <v>163</v>
      </c>
      <c r="T22" s="47" t="s">
        <v>164</v>
      </c>
      <c r="U22" s="77">
        <v>48215020403</v>
      </c>
      <c r="V22" s="77">
        <v>125</v>
      </c>
      <c r="W22" s="98">
        <v>17</v>
      </c>
      <c r="X22" s="99">
        <v>4</v>
      </c>
      <c r="Y22" s="99">
        <v>8</v>
      </c>
      <c r="Z22" s="99">
        <v>4</v>
      </c>
      <c r="AA22" s="99">
        <v>7</v>
      </c>
      <c r="AB22" s="98">
        <v>0</v>
      </c>
      <c r="AC22" s="77">
        <v>165</v>
      </c>
      <c r="AD22" s="77"/>
      <c r="AE22" s="123">
        <v>5978.6624424692627</v>
      </c>
      <c r="AF22" s="102" t="s">
        <v>464</v>
      </c>
      <c r="AG22" s="110" t="s">
        <v>465</v>
      </c>
      <c r="AH22" s="67" t="s">
        <v>465</v>
      </c>
      <c r="AI22" s="67" t="s">
        <v>465</v>
      </c>
    </row>
    <row r="23" spans="1:35" customFormat="1" ht="15" customHeight="1" x14ac:dyDescent="0.25">
      <c r="A23" s="8">
        <v>24085</v>
      </c>
      <c r="B23" s="8" t="s">
        <v>148</v>
      </c>
      <c r="C23" s="8" t="s">
        <v>149</v>
      </c>
      <c r="D23" s="8" t="s">
        <v>144</v>
      </c>
      <c r="E23" s="8">
        <v>78745</v>
      </c>
      <c r="F23" s="8" t="s">
        <v>145</v>
      </c>
      <c r="G23" s="8">
        <v>7</v>
      </c>
      <c r="H23" s="8" t="s">
        <v>68</v>
      </c>
      <c r="I23" s="86" t="s">
        <v>191</v>
      </c>
      <c r="J23" s="86" t="s">
        <v>190</v>
      </c>
      <c r="K23" s="86" t="s">
        <v>190</v>
      </c>
      <c r="L23" s="25"/>
      <c r="M23" s="8" t="s">
        <v>444</v>
      </c>
      <c r="N23" s="47">
        <v>37</v>
      </c>
      <c r="O23" s="73">
        <v>1</v>
      </c>
      <c r="P23" s="47">
        <v>38</v>
      </c>
      <c r="Q23" s="47" t="s">
        <v>78</v>
      </c>
      <c r="R23" s="47">
        <v>667284.12</v>
      </c>
      <c r="S23" s="47" t="s">
        <v>150</v>
      </c>
      <c r="T23" s="47" t="s">
        <v>151</v>
      </c>
      <c r="U23" s="77">
        <v>48453002410</v>
      </c>
      <c r="V23" s="77">
        <v>125</v>
      </c>
      <c r="W23" s="98">
        <v>17</v>
      </c>
      <c r="X23" s="99">
        <v>8</v>
      </c>
      <c r="Y23" s="99">
        <v>8</v>
      </c>
      <c r="Z23" s="99">
        <v>0</v>
      </c>
      <c r="AA23" s="99">
        <v>7</v>
      </c>
      <c r="AB23" s="98">
        <v>0</v>
      </c>
      <c r="AC23" s="77">
        <v>165</v>
      </c>
      <c r="AD23" s="77"/>
      <c r="AE23" s="123">
        <v>6088.3959370751991</v>
      </c>
      <c r="AF23" s="102"/>
      <c r="AG23" s="67"/>
      <c r="AH23" s="67"/>
      <c r="AI23" s="67"/>
    </row>
    <row r="24" spans="1:35" customFormat="1" ht="15" customHeight="1" x14ac:dyDescent="0.25">
      <c r="A24" s="8">
        <v>24159</v>
      </c>
      <c r="B24" s="8" t="s">
        <v>116</v>
      </c>
      <c r="C24" s="8" t="s">
        <v>117</v>
      </c>
      <c r="D24" s="8" t="s">
        <v>118</v>
      </c>
      <c r="E24" s="8">
        <v>79316</v>
      </c>
      <c r="F24" s="8" t="s">
        <v>119</v>
      </c>
      <c r="G24" s="8">
        <v>1</v>
      </c>
      <c r="H24" s="8" t="s">
        <v>84</v>
      </c>
      <c r="I24" s="86" t="s">
        <v>191</v>
      </c>
      <c r="J24" s="86" t="s">
        <v>191</v>
      </c>
      <c r="K24" s="86" t="s">
        <v>190</v>
      </c>
      <c r="L24" s="25"/>
      <c r="M24" s="8" t="s">
        <v>444</v>
      </c>
      <c r="N24" s="47">
        <v>24</v>
      </c>
      <c r="O24" s="73">
        <v>0</v>
      </c>
      <c r="P24" s="47">
        <v>24</v>
      </c>
      <c r="Q24" s="47" t="s">
        <v>78</v>
      </c>
      <c r="R24" s="47">
        <v>404440</v>
      </c>
      <c r="S24" s="47" t="s">
        <v>85</v>
      </c>
      <c r="T24" s="47" t="s">
        <v>72</v>
      </c>
      <c r="U24" s="77">
        <v>48445950400</v>
      </c>
      <c r="V24" s="77">
        <v>125</v>
      </c>
      <c r="W24" s="98">
        <v>17</v>
      </c>
      <c r="X24" s="99">
        <v>4</v>
      </c>
      <c r="Y24" s="99">
        <v>8</v>
      </c>
      <c r="Z24" s="99">
        <v>4</v>
      </c>
      <c r="AA24" s="99">
        <v>7</v>
      </c>
      <c r="AB24" s="98">
        <v>0</v>
      </c>
      <c r="AC24" s="77">
        <v>165</v>
      </c>
      <c r="AD24" s="77">
        <v>1995</v>
      </c>
      <c r="AE24" s="123">
        <v>6259.1455672570064</v>
      </c>
      <c r="AF24" s="102" t="s">
        <v>464</v>
      </c>
      <c r="AG24" s="67" t="s">
        <v>465</v>
      </c>
      <c r="AH24" s="67" t="s">
        <v>465</v>
      </c>
      <c r="AI24" s="67" t="s">
        <v>465</v>
      </c>
    </row>
    <row r="25" spans="1:35" customFormat="1" ht="15" customHeight="1" x14ac:dyDescent="0.25">
      <c r="A25" s="8">
        <v>24198</v>
      </c>
      <c r="B25" s="8" t="s">
        <v>181</v>
      </c>
      <c r="C25" s="8" t="s">
        <v>182</v>
      </c>
      <c r="D25" s="8" t="s">
        <v>177</v>
      </c>
      <c r="E25" s="8">
        <v>78520</v>
      </c>
      <c r="F25" s="8" t="s">
        <v>178</v>
      </c>
      <c r="G25" s="8">
        <v>11</v>
      </c>
      <c r="H25" s="8" t="s">
        <v>68</v>
      </c>
      <c r="I25" s="86" t="s">
        <v>191</v>
      </c>
      <c r="J25" s="86" t="s">
        <v>190</v>
      </c>
      <c r="K25" s="86" t="s">
        <v>191</v>
      </c>
      <c r="L25" s="25"/>
      <c r="M25" s="8" t="s">
        <v>69</v>
      </c>
      <c r="N25" s="47">
        <v>82</v>
      </c>
      <c r="O25" s="73">
        <v>0</v>
      </c>
      <c r="P25" s="47">
        <v>82</v>
      </c>
      <c r="Q25" s="47" t="s">
        <v>78</v>
      </c>
      <c r="R25" s="47">
        <v>2000000</v>
      </c>
      <c r="S25" s="47" t="s">
        <v>179</v>
      </c>
      <c r="T25" s="47" t="s">
        <v>180</v>
      </c>
      <c r="U25" s="77">
        <v>48061013802</v>
      </c>
      <c r="V25" s="77">
        <v>125</v>
      </c>
      <c r="W25" s="98">
        <v>17</v>
      </c>
      <c r="X25" s="99">
        <v>4</v>
      </c>
      <c r="Y25" s="99">
        <v>8</v>
      </c>
      <c r="Z25" s="99">
        <v>4</v>
      </c>
      <c r="AA25" s="99">
        <v>7</v>
      </c>
      <c r="AB25" s="98">
        <v>0</v>
      </c>
      <c r="AC25" s="77">
        <v>165</v>
      </c>
      <c r="AD25" s="77"/>
      <c r="AE25" s="123">
        <v>6723.8886348143114</v>
      </c>
      <c r="AF25" s="102" t="s">
        <v>464</v>
      </c>
      <c r="AG25" s="67" t="s">
        <v>465</v>
      </c>
      <c r="AH25" s="67" t="s">
        <v>465</v>
      </c>
      <c r="AI25" s="67" t="s">
        <v>465</v>
      </c>
    </row>
    <row r="26" spans="1:35" customFormat="1" ht="15" customHeight="1" x14ac:dyDescent="0.25">
      <c r="A26" s="8">
        <v>24197</v>
      </c>
      <c r="B26" s="8" t="s">
        <v>175</v>
      </c>
      <c r="C26" s="8" t="s">
        <v>176</v>
      </c>
      <c r="D26" s="8" t="s">
        <v>177</v>
      </c>
      <c r="E26" s="8">
        <v>78520</v>
      </c>
      <c r="F26" s="8" t="s">
        <v>178</v>
      </c>
      <c r="G26" s="8">
        <v>11</v>
      </c>
      <c r="H26" s="8" t="s">
        <v>68</v>
      </c>
      <c r="I26" s="86" t="s">
        <v>191</v>
      </c>
      <c r="J26" s="86" t="s">
        <v>190</v>
      </c>
      <c r="K26" s="86" t="s">
        <v>191</v>
      </c>
      <c r="L26" s="25"/>
      <c r="M26" s="8" t="s">
        <v>69</v>
      </c>
      <c r="N26" s="47">
        <v>80</v>
      </c>
      <c r="O26" s="73">
        <v>0</v>
      </c>
      <c r="P26" s="47">
        <v>80</v>
      </c>
      <c r="Q26" s="47" t="s">
        <v>70</v>
      </c>
      <c r="R26" s="47">
        <v>2000000</v>
      </c>
      <c r="S26" s="47" t="s">
        <v>179</v>
      </c>
      <c r="T26" s="47" t="s">
        <v>180</v>
      </c>
      <c r="U26" s="77">
        <v>48061013802</v>
      </c>
      <c r="V26" s="77">
        <v>125</v>
      </c>
      <c r="W26" s="98">
        <v>17</v>
      </c>
      <c r="X26" s="99">
        <v>4</v>
      </c>
      <c r="Y26" s="99">
        <v>8</v>
      </c>
      <c r="Z26" s="99">
        <v>4</v>
      </c>
      <c r="AA26" s="99">
        <v>7</v>
      </c>
      <c r="AB26" s="98">
        <v>0</v>
      </c>
      <c r="AC26" s="77">
        <v>165</v>
      </c>
      <c r="AD26" s="77"/>
      <c r="AE26" s="123">
        <v>6730.5765755824959</v>
      </c>
      <c r="AF26" s="102" t="s">
        <v>464</v>
      </c>
      <c r="AG26" s="67" t="s">
        <v>465</v>
      </c>
      <c r="AH26" s="67" t="s">
        <v>465</v>
      </c>
      <c r="AI26" s="67" t="s">
        <v>465</v>
      </c>
    </row>
    <row r="27" spans="1:35" customFormat="1" ht="15" customHeight="1" x14ac:dyDescent="0.25">
      <c r="A27" s="8">
        <v>24169</v>
      </c>
      <c r="B27" s="8" t="s">
        <v>165</v>
      </c>
      <c r="C27" s="8" t="s">
        <v>166</v>
      </c>
      <c r="D27" s="8" t="s">
        <v>167</v>
      </c>
      <c r="E27" s="8">
        <v>78666</v>
      </c>
      <c r="F27" s="8" t="s">
        <v>168</v>
      </c>
      <c r="G27" s="8">
        <v>7</v>
      </c>
      <c r="H27" s="8" t="s">
        <v>68</v>
      </c>
      <c r="I27" s="86" t="s">
        <v>191</v>
      </c>
      <c r="J27" s="86" t="s">
        <v>190</v>
      </c>
      <c r="K27" s="86" t="s">
        <v>190</v>
      </c>
      <c r="L27" s="25"/>
      <c r="M27" s="8" t="s">
        <v>444</v>
      </c>
      <c r="N27" s="47">
        <v>53</v>
      </c>
      <c r="O27" s="73">
        <v>0</v>
      </c>
      <c r="P27" s="47">
        <v>53</v>
      </c>
      <c r="Q27" s="47" t="s">
        <v>70</v>
      </c>
      <c r="R27" s="47">
        <v>1465292</v>
      </c>
      <c r="S27" s="47" t="s">
        <v>169</v>
      </c>
      <c r="T27" s="47" t="s">
        <v>72</v>
      </c>
      <c r="U27" s="77">
        <v>48209010302</v>
      </c>
      <c r="V27" s="77">
        <v>125</v>
      </c>
      <c r="W27" s="98">
        <v>17</v>
      </c>
      <c r="X27" s="99">
        <v>4</v>
      </c>
      <c r="Y27" s="99">
        <v>8</v>
      </c>
      <c r="Z27" s="99">
        <v>4</v>
      </c>
      <c r="AA27" s="99">
        <v>7</v>
      </c>
      <c r="AB27" s="98">
        <v>0</v>
      </c>
      <c r="AC27" s="77">
        <v>165</v>
      </c>
      <c r="AD27" s="77"/>
      <c r="AE27" s="123">
        <v>8538.2179890546577</v>
      </c>
      <c r="AF27" s="102" t="s">
        <v>464</v>
      </c>
      <c r="AG27" s="67" t="s">
        <v>465</v>
      </c>
      <c r="AH27" s="67" t="s">
        <v>465</v>
      </c>
      <c r="AI27" s="67" t="s">
        <v>465</v>
      </c>
    </row>
    <row r="28" spans="1:35" customFormat="1" ht="15" customHeight="1" x14ac:dyDescent="0.25">
      <c r="A28" s="8">
        <v>24183</v>
      </c>
      <c r="B28" s="8" t="s">
        <v>134</v>
      </c>
      <c r="C28" s="8" t="s">
        <v>135</v>
      </c>
      <c r="D28" s="8" t="s">
        <v>136</v>
      </c>
      <c r="E28" s="8">
        <v>77868</v>
      </c>
      <c r="F28" s="8" t="s">
        <v>137</v>
      </c>
      <c r="G28" s="8">
        <v>8</v>
      </c>
      <c r="H28" s="8" t="s">
        <v>84</v>
      </c>
      <c r="I28" s="86" t="s">
        <v>191</v>
      </c>
      <c r="J28" s="86" t="s">
        <v>191</v>
      </c>
      <c r="K28" s="86" t="s">
        <v>190</v>
      </c>
      <c r="L28" s="25"/>
      <c r="M28" s="8" t="s">
        <v>444</v>
      </c>
      <c r="N28" s="47">
        <v>40</v>
      </c>
      <c r="O28" s="73">
        <v>0</v>
      </c>
      <c r="P28" s="47">
        <v>40</v>
      </c>
      <c r="Q28" s="47" t="s">
        <v>78</v>
      </c>
      <c r="R28" s="47">
        <v>590000</v>
      </c>
      <c r="S28" s="47" t="s">
        <v>132</v>
      </c>
      <c r="T28" s="47" t="s">
        <v>133</v>
      </c>
      <c r="U28" s="77">
        <v>48185180201</v>
      </c>
      <c r="V28" s="77">
        <v>125</v>
      </c>
      <c r="W28" s="98">
        <v>17</v>
      </c>
      <c r="X28" s="99">
        <v>4</v>
      </c>
      <c r="Y28" s="99">
        <v>8</v>
      </c>
      <c r="Z28" s="99">
        <v>4</v>
      </c>
      <c r="AA28" s="99">
        <v>7</v>
      </c>
      <c r="AB28" s="98">
        <v>0</v>
      </c>
      <c r="AC28" s="77">
        <v>165</v>
      </c>
      <c r="AD28" s="77">
        <v>1992</v>
      </c>
      <c r="AE28" s="123">
        <v>10777.86449110879</v>
      </c>
      <c r="AF28" s="102" t="s">
        <v>464</v>
      </c>
      <c r="AG28" s="67" t="s">
        <v>465</v>
      </c>
      <c r="AH28" s="67" t="s">
        <v>465</v>
      </c>
      <c r="AI28" s="67" t="s">
        <v>465</v>
      </c>
    </row>
    <row r="29" spans="1:35" customFormat="1" ht="15" customHeight="1" x14ac:dyDescent="0.25">
      <c r="A29" s="8">
        <v>24102</v>
      </c>
      <c r="B29" s="8" t="s">
        <v>152</v>
      </c>
      <c r="C29" s="8" t="s">
        <v>153</v>
      </c>
      <c r="D29" s="8" t="s">
        <v>154</v>
      </c>
      <c r="E29" s="8">
        <v>77099</v>
      </c>
      <c r="F29" s="8" t="s">
        <v>155</v>
      </c>
      <c r="G29" s="8">
        <v>6</v>
      </c>
      <c r="H29" s="8" t="s">
        <v>68</v>
      </c>
      <c r="I29" s="86" t="s">
        <v>191</v>
      </c>
      <c r="J29" s="86" t="s">
        <v>190</v>
      </c>
      <c r="K29" s="86" t="s">
        <v>190</v>
      </c>
      <c r="L29" s="25"/>
      <c r="M29" s="8" t="s">
        <v>444</v>
      </c>
      <c r="N29" s="47">
        <v>64</v>
      </c>
      <c r="O29" s="73">
        <v>1</v>
      </c>
      <c r="P29" s="47">
        <v>65</v>
      </c>
      <c r="Q29" s="47" t="s">
        <v>78</v>
      </c>
      <c r="R29" s="47">
        <v>1226243.05</v>
      </c>
      <c r="S29" s="47" t="s">
        <v>151</v>
      </c>
      <c r="T29" s="47" t="s">
        <v>150</v>
      </c>
      <c r="U29" s="77">
        <v>48201453800</v>
      </c>
      <c r="V29" s="77">
        <v>125</v>
      </c>
      <c r="W29" s="98">
        <v>17</v>
      </c>
      <c r="X29" s="99">
        <v>8</v>
      </c>
      <c r="Y29" s="99">
        <v>8</v>
      </c>
      <c r="Z29" s="99">
        <v>0</v>
      </c>
      <c r="AA29" s="99">
        <v>7</v>
      </c>
      <c r="AB29" s="98">
        <v>0</v>
      </c>
      <c r="AC29" s="77">
        <v>165</v>
      </c>
      <c r="AD29" s="77"/>
      <c r="AE29" s="123">
        <v>11703.033701573575</v>
      </c>
      <c r="AF29" s="102" t="s">
        <v>464</v>
      </c>
      <c r="AG29" s="67" t="s">
        <v>465</v>
      </c>
      <c r="AH29" s="67" t="s">
        <v>465</v>
      </c>
      <c r="AI29" s="67" t="s">
        <v>465</v>
      </c>
    </row>
    <row r="30" spans="1:35" customFormat="1" ht="16.5" customHeight="1" x14ac:dyDescent="0.25">
      <c r="A30" s="8">
        <v>24228</v>
      </c>
      <c r="B30" s="8" t="s">
        <v>183</v>
      </c>
      <c r="C30" s="8" t="s">
        <v>184</v>
      </c>
      <c r="D30" s="8" t="s">
        <v>185</v>
      </c>
      <c r="E30" s="8">
        <v>77979</v>
      </c>
      <c r="F30" s="8" t="s">
        <v>186</v>
      </c>
      <c r="G30" s="8">
        <v>10</v>
      </c>
      <c r="H30" s="8" t="s">
        <v>187</v>
      </c>
      <c r="I30" s="86" t="s">
        <v>191</v>
      </c>
      <c r="J30" s="86" t="s">
        <v>190</v>
      </c>
      <c r="K30" s="86" t="s">
        <v>190</v>
      </c>
      <c r="L30" s="25"/>
      <c r="M30" s="8" t="s">
        <v>450</v>
      </c>
      <c r="N30" s="47">
        <v>67</v>
      </c>
      <c r="O30" s="73">
        <v>0</v>
      </c>
      <c r="P30" s="47">
        <v>67</v>
      </c>
      <c r="Q30" s="47" t="s">
        <v>70</v>
      </c>
      <c r="R30" s="47">
        <v>1966000</v>
      </c>
      <c r="S30" s="47" t="s">
        <v>188</v>
      </c>
      <c r="T30" s="47" t="s">
        <v>189</v>
      </c>
      <c r="U30" s="77">
        <v>48057000402</v>
      </c>
      <c r="V30" s="77">
        <v>131</v>
      </c>
      <c r="W30" s="98">
        <v>17</v>
      </c>
      <c r="X30" s="99">
        <v>4</v>
      </c>
      <c r="Y30" s="99">
        <v>8</v>
      </c>
      <c r="Z30" s="99">
        <v>4</v>
      </c>
      <c r="AA30" s="99">
        <v>0</v>
      </c>
      <c r="AB30" s="98">
        <v>0</v>
      </c>
      <c r="AC30" s="77">
        <v>164</v>
      </c>
      <c r="AD30" s="77"/>
      <c r="AE30" s="123">
        <v>8121.0959995448056</v>
      </c>
      <c r="AF30" s="102"/>
      <c r="AG30" s="67"/>
      <c r="AH30" s="67"/>
      <c r="AI30" s="67"/>
    </row>
    <row r="31" spans="1:35" customFormat="1" ht="15" customHeight="1" x14ac:dyDescent="0.25">
      <c r="A31" s="8">
        <v>24188</v>
      </c>
      <c r="B31" s="8" t="s">
        <v>170</v>
      </c>
      <c r="C31" s="8" t="s">
        <v>171</v>
      </c>
      <c r="D31" s="8" t="s">
        <v>172</v>
      </c>
      <c r="E31" s="8">
        <v>76704</v>
      </c>
      <c r="F31" s="8" t="s">
        <v>141</v>
      </c>
      <c r="G31" s="8">
        <v>8</v>
      </c>
      <c r="H31" s="8" t="s">
        <v>68</v>
      </c>
      <c r="I31" s="86" t="s">
        <v>191</v>
      </c>
      <c r="J31" s="86" t="s">
        <v>190</v>
      </c>
      <c r="K31" s="86" t="s">
        <v>191</v>
      </c>
      <c r="L31" s="25"/>
      <c r="M31" s="8" t="s">
        <v>445</v>
      </c>
      <c r="N31" s="47">
        <v>80</v>
      </c>
      <c r="O31" s="73">
        <v>0</v>
      </c>
      <c r="P31" s="47">
        <v>80</v>
      </c>
      <c r="Q31" s="47" t="s">
        <v>70</v>
      </c>
      <c r="R31" s="47">
        <v>2000000</v>
      </c>
      <c r="S31" s="47" t="s">
        <v>173</v>
      </c>
      <c r="T31" s="47" t="s">
        <v>174</v>
      </c>
      <c r="U31" s="77">
        <v>48309001402</v>
      </c>
      <c r="V31" s="77">
        <v>124</v>
      </c>
      <c r="W31" s="98">
        <v>17</v>
      </c>
      <c r="X31" s="99">
        <v>4</v>
      </c>
      <c r="Y31" s="99">
        <v>8</v>
      </c>
      <c r="Z31" s="99">
        <v>4</v>
      </c>
      <c r="AA31" s="99">
        <v>7</v>
      </c>
      <c r="AB31" s="98">
        <v>0</v>
      </c>
      <c r="AC31" s="77">
        <v>164</v>
      </c>
      <c r="AD31" s="77"/>
      <c r="AE31" s="123">
        <v>10557.227927247335</v>
      </c>
      <c r="AF31" s="102"/>
      <c r="AG31" s="67"/>
      <c r="AH31" s="67"/>
      <c r="AI31" s="67"/>
    </row>
    <row r="32" spans="1:35" customFormat="1" ht="15" customHeight="1" x14ac:dyDescent="0.25">
      <c r="A32" s="8">
        <v>24130</v>
      </c>
      <c r="B32" s="8" t="s">
        <v>156</v>
      </c>
      <c r="C32" s="8" t="s">
        <v>157</v>
      </c>
      <c r="D32" s="8" t="s">
        <v>158</v>
      </c>
      <c r="E32" s="8">
        <v>76033</v>
      </c>
      <c r="F32" s="8" t="s">
        <v>111</v>
      </c>
      <c r="G32" s="8">
        <v>3</v>
      </c>
      <c r="H32" s="8" t="s">
        <v>68</v>
      </c>
      <c r="I32" s="86" t="s">
        <v>191</v>
      </c>
      <c r="J32" s="86" t="s">
        <v>190</v>
      </c>
      <c r="K32" s="86" t="s">
        <v>190</v>
      </c>
      <c r="L32" s="25"/>
      <c r="M32" s="8" t="s">
        <v>444</v>
      </c>
      <c r="N32" s="47">
        <v>29</v>
      </c>
      <c r="O32" s="73">
        <v>0</v>
      </c>
      <c r="P32" s="47">
        <v>29</v>
      </c>
      <c r="Q32" s="47" t="s">
        <v>78</v>
      </c>
      <c r="R32" s="47">
        <v>509836</v>
      </c>
      <c r="S32" s="47" t="s">
        <v>151</v>
      </c>
      <c r="T32" s="47" t="s">
        <v>150</v>
      </c>
      <c r="U32" s="77">
        <v>48251131100</v>
      </c>
      <c r="V32" s="77">
        <v>131</v>
      </c>
      <c r="W32" s="98">
        <v>17</v>
      </c>
      <c r="X32" s="99">
        <v>4</v>
      </c>
      <c r="Y32" s="99">
        <v>8</v>
      </c>
      <c r="Z32" s="99">
        <v>4</v>
      </c>
      <c r="AA32" s="99">
        <v>0</v>
      </c>
      <c r="AB32" s="98">
        <v>0</v>
      </c>
      <c r="AC32" s="77">
        <v>164</v>
      </c>
      <c r="AD32" s="77"/>
      <c r="AE32" s="123">
        <v>12305.3</v>
      </c>
      <c r="AF32" s="102"/>
      <c r="AG32" s="67"/>
      <c r="AH32" s="67"/>
      <c r="AI32" s="67"/>
    </row>
    <row r="33" spans="1:107" customFormat="1" ht="15" customHeight="1" x14ac:dyDescent="0.25">
      <c r="A33" s="8">
        <v>24007</v>
      </c>
      <c r="B33" s="8" t="s">
        <v>142</v>
      </c>
      <c r="C33" s="8" t="s">
        <v>143</v>
      </c>
      <c r="D33" s="8" t="s">
        <v>144</v>
      </c>
      <c r="E33" s="8">
        <v>78702</v>
      </c>
      <c r="F33" s="8" t="s">
        <v>145</v>
      </c>
      <c r="G33" s="8">
        <v>7</v>
      </c>
      <c r="H33" s="8" t="s">
        <v>68</v>
      </c>
      <c r="I33" s="86" t="s">
        <v>191</v>
      </c>
      <c r="J33" s="86" t="s">
        <v>190</v>
      </c>
      <c r="K33" s="86" t="s">
        <v>191</v>
      </c>
      <c r="L33" s="25"/>
      <c r="M33" s="8" t="s">
        <v>445</v>
      </c>
      <c r="N33" s="47">
        <v>91</v>
      </c>
      <c r="O33" s="73">
        <v>0</v>
      </c>
      <c r="P33" s="47">
        <v>91</v>
      </c>
      <c r="Q33" s="47" t="s">
        <v>70</v>
      </c>
      <c r="R33" s="47">
        <v>2000000</v>
      </c>
      <c r="S33" s="47" t="s">
        <v>146</v>
      </c>
      <c r="T33" s="47" t="s">
        <v>147</v>
      </c>
      <c r="U33" s="77">
        <v>48453000902</v>
      </c>
      <c r="V33" s="77">
        <v>128</v>
      </c>
      <c r="W33" s="98">
        <v>17</v>
      </c>
      <c r="X33" s="99">
        <v>4</v>
      </c>
      <c r="Y33" s="99">
        <v>8</v>
      </c>
      <c r="Z33" s="99">
        <v>4</v>
      </c>
      <c r="AA33" s="99">
        <v>0</v>
      </c>
      <c r="AB33" s="98">
        <v>0</v>
      </c>
      <c r="AC33" s="77">
        <v>161</v>
      </c>
      <c r="AD33" s="77"/>
      <c r="AE33" s="123">
        <v>3442.5519160431331</v>
      </c>
      <c r="AF33" s="102"/>
      <c r="AG33" s="67"/>
      <c r="AH33" s="67"/>
      <c r="AI33" s="67"/>
    </row>
    <row r="34" spans="1:107" customFormat="1" ht="15" customHeight="1" x14ac:dyDescent="0.25">
      <c r="A34" s="8">
        <v>24160</v>
      </c>
      <c r="B34" s="8" t="s">
        <v>120</v>
      </c>
      <c r="C34" s="8" t="s">
        <v>121</v>
      </c>
      <c r="D34" s="8" t="s">
        <v>122</v>
      </c>
      <c r="E34" s="8">
        <v>75633</v>
      </c>
      <c r="F34" s="8" t="s">
        <v>123</v>
      </c>
      <c r="G34" s="8">
        <v>4</v>
      </c>
      <c r="H34" s="8" t="s">
        <v>84</v>
      </c>
      <c r="I34" s="86" t="s">
        <v>190</v>
      </c>
      <c r="J34" s="86" t="s">
        <v>191</v>
      </c>
      <c r="K34" s="86" t="s">
        <v>190</v>
      </c>
      <c r="L34" s="25"/>
      <c r="M34" s="8" t="s">
        <v>444</v>
      </c>
      <c r="N34" s="47">
        <v>56</v>
      </c>
      <c r="O34" s="73">
        <v>0</v>
      </c>
      <c r="P34" s="47">
        <v>56</v>
      </c>
      <c r="Q34" s="47" t="s">
        <v>78</v>
      </c>
      <c r="R34" s="47">
        <v>830695</v>
      </c>
      <c r="S34" s="47" t="s">
        <v>85</v>
      </c>
      <c r="T34" s="47" t="s">
        <v>72</v>
      </c>
      <c r="U34" s="77">
        <v>48365950401</v>
      </c>
      <c r="V34" s="77">
        <v>125</v>
      </c>
      <c r="W34" s="98">
        <v>17</v>
      </c>
      <c r="X34" s="99">
        <v>4</v>
      </c>
      <c r="Y34" s="99">
        <v>8</v>
      </c>
      <c r="Z34" s="99">
        <v>4</v>
      </c>
      <c r="AA34" s="99">
        <v>7</v>
      </c>
      <c r="AB34" s="98">
        <v>0</v>
      </c>
      <c r="AC34" s="77">
        <v>165</v>
      </c>
      <c r="AD34" s="77">
        <v>1988</v>
      </c>
      <c r="AE34" s="123">
        <v>13868.890569566265</v>
      </c>
      <c r="AF34" s="102"/>
      <c r="AG34" s="67"/>
      <c r="AH34" s="67"/>
      <c r="AI34" s="67"/>
    </row>
    <row r="35" spans="1:107" customFormat="1" ht="15" customHeight="1" x14ac:dyDescent="0.25">
      <c r="A35" s="8">
        <v>24061</v>
      </c>
      <c r="B35" s="8" t="s">
        <v>92</v>
      </c>
      <c r="C35" s="8" t="s">
        <v>93</v>
      </c>
      <c r="D35" s="8" t="s">
        <v>94</v>
      </c>
      <c r="E35" s="8">
        <v>78624</v>
      </c>
      <c r="F35" s="8" t="s">
        <v>95</v>
      </c>
      <c r="G35" s="8">
        <v>9</v>
      </c>
      <c r="H35" s="8" t="s">
        <v>84</v>
      </c>
      <c r="I35" s="86" t="s">
        <v>190</v>
      </c>
      <c r="J35" s="86" t="s">
        <v>191</v>
      </c>
      <c r="K35" s="86" t="s">
        <v>190</v>
      </c>
      <c r="L35" s="25"/>
      <c r="M35" s="8" t="s">
        <v>444</v>
      </c>
      <c r="N35" s="47">
        <v>47</v>
      </c>
      <c r="O35" s="73">
        <v>1</v>
      </c>
      <c r="P35" s="47">
        <v>48</v>
      </c>
      <c r="Q35" s="47" t="s">
        <v>78</v>
      </c>
      <c r="R35" s="47">
        <v>543910</v>
      </c>
      <c r="S35" s="47" t="s">
        <v>90</v>
      </c>
      <c r="T35" s="47" t="s">
        <v>91</v>
      </c>
      <c r="U35" s="77">
        <v>48171950402</v>
      </c>
      <c r="V35" s="77">
        <v>132</v>
      </c>
      <c r="W35" s="98">
        <v>17</v>
      </c>
      <c r="X35" s="99">
        <v>8</v>
      </c>
      <c r="Y35" s="99">
        <v>8</v>
      </c>
      <c r="Z35" s="99">
        <v>0</v>
      </c>
      <c r="AA35" s="99">
        <v>0</v>
      </c>
      <c r="AB35" s="98">
        <v>0</v>
      </c>
      <c r="AC35" s="77">
        <v>165</v>
      </c>
      <c r="AD35" s="77">
        <v>1991</v>
      </c>
      <c r="AE35" s="123">
        <v>11310.354825461451</v>
      </c>
      <c r="AF35" s="102"/>
      <c r="AG35" s="67"/>
      <c r="AH35" s="67"/>
      <c r="AI35" s="67"/>
    </row>
    <row r="36" spans="1:107" ht="15" customHeight="1" x14ac:dyDescent="0.25">
      <c r="A36" s="17" t="s">
        <v>23</v>
      </c>
      <c r="B36" s="18"/>
      <c r="C36" s="41">
        <v>13670603.4</v>
      </c>
      <c r="D36" s="20"/>
      <c r="E36" s="25"/>
      <c r="F36" s="20"/>
      <c r="G36" s="26"/>
      <c r="H36" s="28"/>
      <c r="I36" s="89"/>
      <c r="J36" s="89"/>
      <c r="K36" s="89"/>
      <c r="L36" s="26"/>
      <c r="M36" s="20"/>
      <c r="N36" s="20"/>
      <c r="O36" s="74"/>
      <c r="P36" s="20"/>
      <c r="Q36" s="21" t="s">
        <v>19</v>
      </c>
      <c r="R36" s="46">
        <f>SUM(R13:R35)</f>
        <v>24594843.170000002</v>
      </c>
      <c r="S36" s="22"/>
      <c r="T36" s="20"/>
      <c r="U36" s="82"/>
      <c r="V36" s="20"/>
      <c r="W36" s="26"/>
      <c r="X36" s="26"/>
      <c r="AB36" s="67"/>
      <c r="AC36"/>
      <c r="AD36"/>
      <c r="AE36" s="123"/>
      <c r="AF36" s="103"/>
      <c r="AG36" s="67"/>
      <c r="AH36" s="67"/>
      <c r="AI36" s="67"/>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row>
    <row r="37" spans="1:107" ht="15" customHeight="1" x14ac:dyDescent="0.25">
      <c r="A37" s="17"/>
      <c r="B37" s="23" t="s">
        <v>20</v>
      </c>
      <c r="C37" s="41">
        <v>4556867.8</v>
      </c>
      <c r="D37" s="20"/>
      <c r="E37" s="25"/>
      <c r="F37" s="20"/>
      <c r="G37" s="26"/>
      <c r="H37" s="28"/>
      <c r="I37" s="89"/>
      <c r="J37" s="89"/>
      <c r="K37" s="89"/>
      <c r="L37" s="26"/>
      <c r="M37" s="20"/>
      <c r="N37" s="20"/>
      <c r="O37" s="74"/>
      <c r="P37" s="20"/>
      <c r="Q37" s="21"/>
      <c r="R37" s="46"/>
      <c r="S37" s="22"/>
      <c r="T37" s="20"/>
      <c r="U37" s="82"/>
      <c r="V37" s="20"/>
      <c r="W37" s="26"/>
      <c r="X37" s="26"/>
      <c r="AB37" s="67"/>
      <c r="AC37"/>
      <c r="AD37"/>
      <c r="AE37" s="123"/>
      <c r="AF37" s="103"/>
      <c r="AG37" s="67"/>
      <c r="AH37" s="67"/>
      <c r="AI37" s="6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row>
    <row r="38" spans="1:107" s="34" customFormat="1" ht="15" customHeight="1" x14ac:dyDescent="0.2">
      <c r="A38" s="54"/>
      <c r="B38" s="55"/>
      <c r="C38" s="56"/>
      <c r="D38" s="55"/>
      <c r="E38" s="25"/>
      <c r="F38" s="55"/>
      <c r="G38" s="57"/>
      <c r="H38" s="55"/>
      <c r="I38" s="90"/>
      <c r="J38" s="90"/>
      <c r="K38" s="90"/>
      <c r="L38" s="57"/>
      <c r="M38" s="55"/>
      <c r="N38" s="55"/>
      <c r="O38" s="75"/>
      <c r="P38" s="55"/>
      <c r="Q38" s="55"/>
      <c r="R38" s="58"/>
      <c r="S38" s="55"/>
      <c r="T38" s="55"/>
      <c r="U38" s="83"/>
      <c r="V38" s="55"/>
      <c r="W38" s="57"/>
      <c r="X38" s="57"/>
      <c r="Y38" s="57"/>
      <c r="Z38" s="57"/>
      <c r="AA38" s="57"/>
      <c r="AB38" s="100"/>
      <c r="AC38" s="33"/>
      <c r="AD38" s="33"/>
      <c r="AE38" s="123"/>
      <c r="AF38" s="104"/>
      <c r="AG38" s="109"/>
      <c r="AH38" s="109"/>
      <c r="AI38" s="109"/>
    </row>
    <row r="39" spans="1:107" ht="15" customHeight="1" x14ac:dyDescent="0.2">
      <c r="A39" s="52" t="s">
        <v>22</v>
      </c>
      <c r="C39" s="9"/>
      <c r="E39" s="25"/>
      <c r="AE39" s="123"/>
    </row>
    <row r="40" spans="1:107" customFormat="1" ht="15" x14ac:dyDescent="0.25">
      <c r="A40" s="65">
        <v>24179</v>
      </c>
      <c r="B40" s="8" t="str">
        <f>VLOOKUP($A40,[1]Sheet1!$A:$IS,152,FALSE)</f>
        <v>Westwind of Plainview</v>
      </c>
      <c r="C40" s="8" t="str">
        <f>VLOOKUP($A40,[1]Sheet1!$A:$IS,149,FALSE)</f>
        <v>~4200 W. 16th Street</v>
      </c>
      <c r="D40" s="8" t="str">
        <f>VLOOKUP($A40,[1]Sheet1!$A:$IS,150,FALSE)</f>
        <v>Plainview</v>
      </c>
      <c r="E40" s="8">
        <f>VLOOKUP($A40,[1]Sheet1!$A:$IS,153,FALSE)</f>
        <v>79072</v>
      </c>
      <c r="F40" s="8" t="str">
        <f>VLOOKUP($A40,[1]Sheet1!$A:$IS,151,FALSE)</f>
        <v>Hale</v>
      </c>
      <c r="G40" s="8">
        <f>VLOOKUP($A40,[1]Sheet1!$A:$IS,199,FALSE)</f>
        <v>1</v>
      </c>
      <c r="H40" s="8" t="str">
        <f>VLOOKUP($A40,[1]Sheet1!$A:$IS,202,FALSE)</f>
        <v>Rural</v>
      </c>
      <c r="I40" s="86"/>
      <c r="J40" s="86"/>
      <c r="K40" s="86"/>
      <c r="L40" s="25"/>
      <c r="M40" s="8" t="s">
        <v>69</v>
      </c>
      <c r="N40" s="47">
        <f>VLOOKUP($A40,[1]Sheet1!$A:$IS,243,FALSE)</f>
        <v>58</v>
      </c>
      <c r="O40" s="73">
        <f>P40-N40</f>
        <v>0</v>
      </c>
      <c r="P40" s="47">
        <f>VLOOKUP($A40,[1]Sheet1!$A:$IS,246,FALSE)</f>
        <v>58</v>
      </c>
      <c r="Q40" s="47" t="str">
        <f>VLOOKUP($A40,[1]Sheet1!$A:$IS,240,FALSE)</f>
        <v>General</v>
      </c>
      <c r="R40" s="47">
        <v>1058716</v>
      </c>
      <c r="S40" s="47" t="str">
        <f>VLOOKUP($A40,[1]Sheet1!$A:$IS,102,FALSE)</f>
        <v>Chaz Garrett</v>
      </c>
      <c r="T40" s="47" t="str">
        <f>VLOOKUP($A40,[1]Sheet1!$A:$IS,9,FALSE)</f>
        <v>Kelly Garrett</v>
      </c>
      <c r="U40" s="77">
        <f>VLOOKUP($A40,[1]Sheet1!$A:$IS,123,FALSE)</f>
        <v>48189950300</v>
      </c>
      <c r="V40" s="77">
        <f>VLOOKUP($A40,[1]Sheet1!$A:$IS,245,FALSE)</f>
        <v>138</v>
      </c>
      <c r="W40" s="98">
        <v>17</v>
      </c>
      <c r="X40" s="99">
        <v>4</v>
      </c>
      <c r="Y40" s="99">
        <v>8</v>
      </c>
      <c r="Z40" s="99">
        <v>4</v>
      </c>
      <c r="AA40" s="99">
        <v>0</v>
      </c>
      <c r="AB40" s="98">
        <f>VLOOKUP($A40,[1]Sheet1!$A:$IS,198,FALSE)</f>
        <v>1</v>
      </c>
      <c r="AC40" s="70">
        <v>172</v>
      </c>
      <c r="AD40" s="70"/>
      <c r="AE40" s="123">
        <v>17075.27</v>
      </c>
      <c r="AF40" s="103" t="s">
        <v>464</v>
      </c>
      <c r="AG40" s="67" t="s">
        <v>465</v>
      </c>
      <c r="AH40" s="67" t="s">
        <v>465</v>
      </c>
      <c r="AI40" s="67" t="s">
        <v>465</v>
      </c>
    </row>
    <row r="41" spans="1:107" customFormat="1" ht="15" x14ac:dyDescent="0.25">
      <c r="A41" s="8">
        <v>24087</v>
      </c>
      <c r="B41" s="8" t="str">
        <f>VLOOKUP($A41,[1]Sheet1!$A:$IS,152,FALSE)</f>
        <v>Northwoods Village</v>
      </c>
      <c r="C41" s="8" t="str">
        <f>VLOOKUP($A41,[1]Sheet1!$A:$IS,149,FALSE)</f>
        <v>SEQ Mesa Dr and W 13th St, Plainview, TX 79072</v>
      </c>
      <c r="D41" s="8" t="str">
        <f>VLOOKUP($A41,[1]Sheet1!$A:$IS,150,FALSE)</f>
        <v>Plainview</v>
      </c>
      <c r="E41" s="8">
        <f>VLOOKUP($A41,[1]Sheet1!$A:$IS,153,FALSE)</f>
        <v>79072</v>
      </c>
      <c r="F41" s="8" t="str">
        <f>VLOOKUP($A41,[1]Sheet1!$A:$IS,151,FALSE)</f>
        <v>Hale</v>
      </c>
      <c r="G41" s="8">
        <f>VLOOKUP($A41,[1]Sheet1!$A:$IS,199,FALSE)</f>
        <v>1</v>
      </c>
      <c r="H41" s="8" t="str">
        <f>VLOOKUP($A41,[1]Sheet1!$A:$IS,202,FALSE)</f>
        <v>Rural</v>
      </c>
      <c r="I41" s="86"/>
      <c r="J41" s="86"/>
      <c r="K41" s="86"/>
      <c r="L41" s="25"/>
      <c r="M41" s="8" t="s">
        <v>477</v>
      </c>
      <c r="N41" s="47">
        <f>VLOOKUP($A41,[1]Sheet1!$A:$IS,243,FALSE)</f>
        <v>40</v>
      </c>
      <c r="O41" s="73">
        <f>P41-N41</f>
        <v>0</v>
      </c>
      <c r="P41" s="47">
        <f>VLOOKUP($A41,[1]Sheet1!$A:$IS,246,FALSE)</f>
        <v>40</v>
      </c>
      <c r="Q41" s="47" t="str">
        <f>VLOOKUP($A41,[1]Sheet1!$A:$IS,240,FALSE)</f>
        <v>General</v>
      </c>
      <c r="R41" s="47">
        <v>1135000</v>
      </c>
      <c r="S41" s="47" t="str">
        <f>VLOOKUP($A41,[1]Sheet1!$A:$IS,102,FALSE)</f>
        <v>CJ Lintner</v>
      </c>
      <c r="T41" s="47" t="str">
        <f>VLOOKUP($A41,[1]Sheet1!$A:$IS,9,FALSE)</f>
        <v>Karla Burck</v>
      </c>
      <c r="U41" s="77">
        <f>VLOOKUP($A41,[1]Sheet1!$A:$IS,123,FALSE)</f>
        <v>48189950300</v>
      </c>
      <c r="V41" s="77">
        <f>VLOOKUP($A41,[1]Sheet1!$A:$IS,245,FALSE)</f>
        <v>134</v>
      </c>
      <c r="W41" s="98">
        <v>17</v>
      </c>
      <c r="X41" s="99">
        <v>4</v>
      </c>
      <c r="Y41" s="99">
        <v>8</v>
      </c>
      <c r="Z41" s="99">
        <v>4</v>
      </c>
      <c r="AA41" s="99">
        <v>0</v>
      </c>
      <c r="AB41" s="98">
        <f>VLOOKUP($A41,[1]Sheet1!$A:$IS,198,FALSE)</f>
        <v>1</v>
      </c>
      <c r="AC41" s="70">
        <v>168</v>
      </c>
      <c r="AD41" s="70"/>
      <c r="AE41" s="123">
        <v>19060.43</v>
      </c>
      <c r="AF41" s="103"/>
      <c r="AG41" s="67"/>
      <c r="AH41" s="67"/>
      <c r="AI41" s="67"/>
    </row>
    <row r="42" spans="1:107" ht="15" customHeight="1" x14ac:dyDescent="0.25">
      <c r="A42" s="17" t="s">
        <v>23</v>
      </c>
      <c r="B42" s="18"/>
      <c r="C42" s="41">
        <v>796559.89074032998</v>
      </c>
      <c r="D42" s="20"/>
      <c r="E42" s="25"/>
      <c r="F42" s="20"/>
      <c r="G42" s="26"/>
      <c r="H42" s="28"/>
      <c r="I42" s="89"/>
      <c r="J42" s="89"/>
      <c r="K42" s="89"/>
      <c r="L42" s="26"/>
      <c r="M42" s="20"/>
      <c r="N42" s="20"/>
      <c r="O42" s="74"/>
      <c r="P42" s="20"/>
      <c r="Q42" s="21" t="s">
        <v>19</v>
      </c>
      <c r="R42" s="46">
        <f>SUM(R40:R41)</f>
        <v>2193716</v>
      </c>
      <c r="S42" s="22"/>
      <c r="T42" s="20"/>
      <c r="U42" s="82"/>
      <c r="V42" s="20"/>
      <c r="W42" s="26"/>
      <c r="X42" s="26"/>
      <c r="AB42" s="67"/>
      <c r="AC42"/>
      <c r="AD42"/>
      <c r="AE42" s="123"/>
      <c r="AF42" s="103"/>
      <c r="AG42" s="67"/>
      <c r="AH42" s="67"/>
      <c r="AI42" s="67"/>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row>
    <row r="43" spans="1:107" ht="15" customHeight="1" collapsed="1" x14ac:dyDescent="0.2">
      <c r="C43" s="9"/>
      <c r="E43" s="25"/>
      <c r="AE43" s="123"/>
    </row>
    <row r="44" spans="1:107" customFormat="1" ht="15" customHeight="1" x14ac:dyDescent="0.25">
      <c r="A44" s="53" t="s">
        <v>29</v>
      </c>
      <c r="B44" s="8"/>
      <c r="C44" s="9"/>
      <c r="D44" s="8"/>
      <c r="E44" s="25"/>
      <c r="F44" s="8"/>
      <c r="G44" s="25"/>
      <c r="H44" s="8"/>
      <c r="I44" s="86"/>
      <c r="J44" s="86"/>
      <c r="K44" s="86"/>
      <c r="L44" s="25"/>
      <c r="M44" s="8"/>
      <c r="N44" s="8"/>
      <c r="O44" s="73"/>
      <c r="P44" s="8"/>
      <c r="Q44" s="8"/>
      <c r="R44" s="47"/>
      <c r="S44" s="8"/>
      <c r="T44" s="8"/>
      <c r="U44" s="77"/>
      <c r="V44" s="8"/>
      <c r="W44" s="25"/>
      <c r="X44" s="25"/>
      <c r="Y44" s="25"/>
      <c r="Z44" s="94"/>
      <c r="AA44" s="94"/>
      <c r="AB44" s="67"/>
      <c r="AE44" s="123"/>
      <c r="AF44" s="103"/>
      <c r="AG44" s="67"/>
      <c r="AH44" s="67"/>
      <c r="AI44" s="67"/>
    </row>
    <row r="45" spans="1:107" customFormat="1" ht="15" x14ac:dyDescent="0.25">
      <c r="A45" s="8">
        <v>23178</v>
      </c>
      <c r="B45" s="8" t="s">
        <v>65</v>
      </c>
      <c r="C45" s="8" t="s">
        <v>66</v>
      </c>
      <c r="D45" s="8" t="s">
        <v>67</v>
      </c>
      <c r="E45" s="8">
        <v>79407</v>
      </c>
      <c r="F45" s="8" t="s">
        <v>67</v>
      </c>
      <c r="G45" s="8">
        <v>1</v>
      </c>
      <c r="H45" s="8" t="s">
        <v>68</v>
      </c>
      <c r="I45" s="91"/>
      <c r="J45" s="91"/>
      <c r="K45" s="91"/>
      <c r="L45" s="25"/>
      <c r="M45" s="8" t="s">
        <v>69</v>
      </c>
      <c r="N45" s="25">
        <v>98</v>
      </c>
      <c r="O45" s="73">
        <v>12</v>
      </c>
      <c r="P45" s="25">
        <v>110</v>
      </c>
      <c r="Q45" s="8" t="s">
        <v>70</v>
      </c>
      <c r="R45" s="47">
        <v>1967650</v>
      </c>
      <c r="S45" s="8" t="s">
        <v>71</v>
      </c>
      <c r="T45" s="8" t="s">
        <v>72</v>
      </c>
      <c r="U45" s="77">
        <v>48303001715</v>
      </c>
      <c r="V45" s="128" t="s">
        <v>73</v>
      </c>
      <c r="W45" s="128"/>
      <c r="X45" s="128"/>
      <c r="Y45" s="128"/>
      <c r="Z45" s="128"/>
      <c r="AA45" s="128"/>
      <c r="AB45" s="128"/>
      <c r="AC45" s="128"/>
      <c r="AD45" s="105"/>
      <c r="AE45" s="123"/>
      <c r="AF45" s="103" t="s">
        <v>464</v>
      </c>
      <c r="AG45" s="110" t="s">
        <v>465</v>
      </c>
      <c r="AH45" s="110" t="s">
        <v>465</v>
      </c>
      <c r="AI45" s="67" t="s">
        <v>465</v>
      </c>
    </row>
    <row r="46" spans="1:107" ht="15" customHeight="1" x14ac:dyDescent="0.25">
      <c r="A46" s="17" t="s">
        <v>23</v>
      </c>
      <c r="B46" s="18"/>
      <c r="C46" s="41">
        <v>1446976.4846423527</v>
      </c>
      <c r="D46" s="20"/>
      <c r="E46" s="25"/>
      <c r="F46" s="20"/>
      <c r="G46" s="26"/>
      <c r="H46" s="28"/>
      <c r="I46" s="89"/>
      <c r="J46" s="89"/>
      <c r="K46" s="89"/>
      <c r="L46" s="26"/>
      <c r="M46" s="20"/>
      <c r="N46" s="20"/>
      <c r="O46" s="74"/>
      <c r="P46" s="20"/>
      <c r="Q46" s="21" t="s">
        <v>19</v>
      </c>
      <c r="R46" s="46">
        <f>SUM(R45:R45)</f>
        <v>1967650</v>
      </c>
      <c r="S46" s="22"/>
      <c r="T46" s="20"/>
      <c r="U46" s="82"/>
      <c r="V46" s="20"/>
      <c r="W46" s="26"/>
      <c r="X46" s="26"/>
      <c r="AB46" s="67"/>
      <c r="AC46"/>
      <c r="AD46"/>
      <c r="AE46" s="123"/>
      <c r="AF46" s="103"/>
      <c r="AG46" s="67"/>
      <c r="AH46" s="67"/>
      <c r="AI46" s="67"/>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row>
    <row r="47" spans="1:107" ht="15" customHeight="1" collapsed="1" x14ac:dyDescent="0.2">
      <c r="C47" s="9"/>
      <c r="E47" s="25"/>
      <c r="AE47" s="123"/>
    </row>
    <row r="48" spans="1:107" ht="15" customHeight="1" x14ac:dyDescent="0.2">
      <c r="A48" s="52" t="s">
        <v>30</v>
      </c>
      <c r="C48" s="9"/>
      <c r="E48" s="25"/>
      <c r="AE48" s="123"/>
    </row>
    <row r="49" spans="1:107" ht="15" customHeight="1" x14ac:dyDescent="0.25">
      <c r="A49" s="17" t="s">
        <v>23</v>
      </c>
      <c r="B49" s="18"/>
      <c r="C49" s="41">
        <v>651845.84724237421</v>
      </c>
      <c r="D49" s="20"/>
      <c r="E49" s="25"/>
      <c r="F49" s="20"/>
      <c r="G49" s="26"/>
      <c r="H49" s="28"/>
      <c r="I49" s="89"/>
      <c r="J49" s="89"/>
      <c r="K49" s="89"/>
      <c r="L49" s="26"/>
      <c r="M49" s="20"/>
      <c r="N49" s="20"/>
      <c r="O49" s="74"/>
      <c r="P49" s="20"/>
      <c r="Q49" s="21" t="s">
        <v>19</v>
      </c>
      <c r="R49" s="85">
        <v>0</v>
      </c>
      <c r="S49" s="22"/>
      <c r="T49" s="20"/>
      <c r="U49" s="82"/>
      <c r="V49" s="20"/>
      <c r="W49" s="26"/>
      <c r="X49" s="26"/>
      <c r="AB49" s="67"/>
      <c r="AC49"/>
      <c r="AD49"/>
      <c r="AE49" s="123"/>
      <c r="AF49" s="103"/>
      <c r="AG49" s="67"/>
      <c r="AH49" s="67"/>
      <c r="AI49" s="67"/>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row>
    <row r="50" spans="1:107" ht="15" customHeight="1" collapsed="1" x14ac:dyDescent="0.2">
      <c r="C50" s="9"/>
      <c r="E50" s="25"/>
      <c r="AE50" s="123"/>
    </row>
    <row r="51" spans="1:107" customFormat="1" ht="15" customHeight="1" x14ac:dyDescent="0.25">
      <c r="A51" s="53" t="s">
        <v>31</v>
      </c>
      <c r="B51" s="8"/>
      <c r="C51" s="9"/>
      <c r="D51" s="8"/>
      <c r="E51" s="25"/>
      <c r="F51" s="8"/>
      <c r="G51" s="25"/>
      <c r="H51" s="8"/>
      <c r="I51" s="86"/>
      <c r="J51" s="86"/>
      <c r="K51" s="86"/>
      <c r="L51" s="25"/>
      <c r="M51" s="8"/>
      <c r="N51" s="8"/>
      <c r="O51" s="73"/>
      <c r="P51" s="8"/>
      <c r="Q51" s="8"/>
      <c r="R51" s="47"/>
      <c r="S51" s="8"/>
      <c r="T51" s="8"/>
      <c r="U51" s="77"/>
      <c r="V51" s="8"/>
      <c r="W51" s="25"/>
      <c r="X51" s="25"/>
      <c r="Y51" s="25"/>
      <c r="Z51" s="94"/>
      <c r="AA51" s="94"/>
      <c r="AB51" s="67"/>
      <c r="AE51" s="123"/>
      <c r="AF51" s="103"/>
      <c r="AG51" s="67"/>
      <c r="AH51" s="67"/>
      <c r="AI51" s="67"/>
    </row>
    <row r="52" spans="1:107" ht="15" customHeight="1" x14ac:dyDescent="0.25">
      <c r="A52" s="17" t="s">
        <v>23</v>
      </c>
      <c r="B52" s="18"/>
      <c r="C52" s="41">
        <v>731905.12343808345</v>
      </c>
      <c r="D52" s="20"/>
      <c r="E52" s="25"/>
      <c r="F52" s="20"/>
      <c r="G52" s="26"/>
      <c r="H52" s="28"/>
      <c r="I52" s="89"/>
      <c r="J52" s="89"/>
      <c r="K52" s="89"/>
      <c r="L52" s="26"/>
      <c r="M52" s="20"/>
      <c r="N52" s="20"/>
      <c r="O52" s="74"/>
      <c r="P52" s="20"/>
      <c r="Q52" s="21" t="s">
        <v>19</v>
      </c>
      <c r="R52" s="85">
        <v>0</v>
      </c>
      <c r="S52" s="22"/>
      <c r="T52" s="20"/>
      <c r="U52" s="82"/>
      <c r="V52" s="20"/>
      <c r="W52" s="26"/>
      <c r="X52" s="26"/>
      <c r="AB52" s="67"/>
      <c r="AC52"/>
      <c r="AD52"/>
      <c r="AE52" s="123"/>
      <c r="AF52" s="103"/>
      <c r="AG52" s="67"/>
      <c r="AH52" s="67"/>
      <c r="AI52" s="67"/>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row>
    <row r="53" spans="1:107" ht="15" customHeight="1" collapsed="1" x14ac:dyDescent="0.2">
      <c r="C53" s="9"/>
      <c r="E53" s="25"/>
      <c r="AE53" s="123"/>
    </row>
    <row r="54" spans="1:107" customFormat="1" ht="15" customHeight="1" x14ac:dyDescent="0.25">
      <c r="A54" s="52" t="s">
        <v>32</v>
      </c>
      <c r="B54" s="8"/>
      <c r="C54" s="9"/>
      <c r="D54" s="8"/>
      <c r="E54" s="25"/>
      <c r="F54" s="8"/>
      <c r="G54" s="25"/>
      <c r="H54" s="8"/>
      <c r="I54" s="86"/>
      <c r="J54" s="86"/>
      <c r="K54" s="86"/>
      <c r="L54" s="25"/>
      <c r="M54" s="8"/>
      <c r="N54" s="8"/>
      <c r="O54" s="73"/>
      <c r="P54" s="8"/>
      <c r="Q54" s="8"/>
      <c r="R54" s="47"/>
      <c r="S54" s="8"/>
      <c r="T54" s="8"/>
      <c r="U54" s="77"/>
      <c r="V54" s="8"/>
      <c r="W54" s="25"/>
      <c r="X54" s="25"/>
      <c r="Y54" s="25"/>
      <c r="Z54" s="94"/>
      <c r="AA54" s="94"/>
      <c r="AB54" s="67"/>
      <c r="AE54" s="123"/>
      <c r="AF54" s="103"/>
      <c r="AG54" s="67"/>
      <c r="AH54" s="67"/>
      <c r="AI54" s="67"/>
    </row>
    <row r="55" spans="1:107" customFormat="1" ht="15" customHeight="1" x14ac:dyDescent="0.25">
      <c r="A55" s="64">
        <v>24207</v>
      </c>
      <c r="B55" s="8" t="s">
        <v>198</v>
      </c>
      <c r="C55" s="8" t="s">
        <v>199</v>
      </c>
      <c r="D55" s="8" t="s">
        <v>194</v>
      </c>
      <c r="E55" s="8">
        <v>75110</v>
      </c>
      <c r="F55" s="8" t="s">
        <v>200</v>
      </c>
      <c r="G55" s="8">
        <v>3</v>
      </c>
      <c r="H55" s="8" t="s">
        <v>84</v>
      </c>
      <c r="I55" s="86"/>
      <c r="J55" s="86"/>
      <c r="K55" s="86"/>
      <c r="L55" s="25"/>
      <c r="M55" s="8" t="s">
        <v>69</v>
      </c>
      <c r="N55" s="47">
        <v>32</v>
      </c>
      <c r="O55" s="73">
        <v>0</v>
      </c>
      <c r="P55" s="47">
        <v>32</v>
      </c>
      <c r="Q55" s="47" t="s">
        <v>78</v>
      </c>
      <c r="R55" s="47">
        <v>802916</v>
      </c>
      <c r="S55" s="47" t="s">
        <v>79</v>
      </c>
      <c r="T55" s="47" t="s">
        <v>72</v>
      </c>
      <c r="U55" s="77">
        <v>48349970901</v>
      </c>
      <c r="V55" s="77">
        <v>136</v>
      </c>
      <c r="W55" s="98">
        <v>17</v>
      </c>
      <c r="X55" s="99">
        <v>4</v>
      </c>
      <c r="Y55" s="99">
        <v>8</v>
      </c>
      <c r="Z55" s="99">
        <v>4</v>
      </c>
      <c r="AA55" s="99">
        <v>0</v>
      </c>
      <c r="AB55" s="98">
        <v>1</v>
      </c>
      <c r="AC55">
        <v>170</v>
      </c>
      <c r="AE55" s="123">
        <v>604.70000000000005</v>
      </c>
      <c r="AF55" s="111" t="s">
        <v>464</v>
      </c>
      <c r="AG55" s="67" t="s">
        <v>465</v>
      </c>
      <c r="AH55" s="67" t="s">
        <v>465</v>
      </c>
      <c r="AI55" s="67" t="s">
        <v>465</v>
      </c>
    </row>
    <row r="56" spans="1:107" customFormat="1" ht="15" x14ac:dyDescent="0.25">
      <c r="A56" s="8">
        <v>24009</v>
      </c>
      <c r="B56" s="8" t="s">
        <v>192</v>
      </c>
      <c r="C56" s="8" t="s">
        <v>193</v>
      </c>
      <c r="D56" s="8" t="s">
        <v>194</v>
      </c>
      <c r="E56" s="8">
        <v>75110</v>
      </c>
      <c r="F56" s="8" t="s">
        <v>195</v>
      </c>
      <c r="G56" s="8">
        <v>3</v>
      </c>
      <c r="H56" s="8" t="s">
        <v>84</v>
      </c>
      <c r="I56" s="86"/>
      <c r="J56" s="86"/>
      <c r="K56" s="86"/>
      <c r="L56" s="25"/>
      <c r="M56" s="8" t="s">
        <v>69</v>
      </c>
      <c r="N56" s="47">
        <v>28</v>
      </c>
      <c r="O56" s="73">
        <v>0</v>
      </c>
      <c r="P56" s="47">
        <v>28</v>
      </c>
      <c r="Q56" s="47" t="s">
        <v>78</v>
      </c>
      <c r="R56" s="47">
        <v>1080391</v>
      </c>
      <c r="S56" s="47" t="s">
        <v>196</v>
      </c>
      <c r="T56" s="47" t="s">
        <v>197</v>
      </c>
      <c r="U56" s="77">
        <v>48349970901</v>
      </c>
      <c r="V56" s="77">
        <v>133</v>
      </c>
      <c r="W56" s="98">
        <v>17</v>
      </c>
      <c r="X56" s="99">
        <v>4</v>
      </c>
      <c r="Y56" s="99">
        <v>8</v>
      </c>
      <c r="Z56" s="99">
        <v>4</v>
      </c>
      <c r="AA56" s="99">
        <v>0</v>
      </c>
      <c r="AB56" s="98">
        <v>1</v>
      </c>
      <c r="AC56">
        <v>167</v>
      </c>
      <c r="AE56" s="123">
        <v>7531.7</v>
      </c>
      <c r="AF56" s="103"/>
      <c r="AG56" s="67"/>
      <c r="AH56" s="67"/>
      <c r="AI56" s="67"/>
    </row>
    <row r="57" spans="1:107" ht="15" customHeight="1" x14ac:dyDescent="0.25">
      <c r="A57" s="17" t="s">
        <v>23</v>
      </c>
      <c r="B57" s="18"/>
      <c r="C57" s="41">
        <v>753804.95454775216</v>
      </c>
      <c r="D57" s="20"/>
      <c r="E57" s="25"/>
      <c r="F57" s="20"/>
      <c r="G57" s="26"/>
      <c r="H57" s="28"/>
      <c r="I57" s="89"/>
      <c r="J57" s="89"/>
      <c r="K57" s="89"/>
      <c r="L57" s="26"/>
      <c r="M57" s="20"/>
      <c r="N57" s="20"/>
      <c r="O57" s="74"/>
      <c r="P57" s="20"/>
      <c r="Q57" s="21" t="s">
        <v>19</v>
      </c>
      <c r="R57" s="46">
        <f>SUM(R55:R56)</f>
        <v>1883307</v>
      </c>
      <c r="S57" s="22"/>
      <c r="T57" s="20"/>
      <c r="U57" s="82"/>
      <c r="V57" s="20"/>
      <c r="W57" s="26"/>
      <c r="X57" s="26"/>
      <c r="AB57" s="67"/>
      <c r="AC57"/>
      <c r="AD57"/>
      <c r="AE57" s="123"/>
      <c r="AF57" s="103"/>
      <c r="AG57" s="67"/>
      <c r="AH57" s="67"/>
      <c r="AI57" s="6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row>
    <row r="58" spans="1:107" ht="15" customHeight="1" collapsed="1" x14ac:dyDescent="0.2">
      <c r="C58" s="9"/>
      <c r="E58" s="25"/>
      <c r="AE58" s="123"/>
    </row>
    <row r="59" spans="1:107" customFormat="1" ht="15" customHeight="1" x14ac:dyDescent="0.25">
      <c r="A59" s="53" t="s">
        <v>33</v>
      </c>
      <c r="B59" s="8"/>
      <c r="C59" s="9"/>
      <c r="D59" s="8"/>
      <c r="E59" s="25"/>
      <c r="F59" s="8"/>
      <c r="G59" s="25"/>
      <c r="H59" s="8"/>
      <c r="I59" s="86"/>
      <c r="J59" s="86"/>
      <c r="K59" s="86"/>
      <c r="L59" s="25"/>
      <c r="M59" s="8"/>
      <c r="N59" s="8"/>
      <c r="O59" s="73"/>
      <c r="P59" s="8"/>
      <c r="Q59" s="8"/>
      <c r="R59" s="47"/>
      <c r="S59" s="8"/>
      <c r="T59" s="8"/>
      <c r="U59" s="77"/>
      <c r="V59" s="8"/>
      <c r="W59" s="25"/>
      <c r="X59" s="25"/>
      <c r="Y59" s="25"/>
      <c r="Z59" s="94"/>
      <c r="AA59" s="94"/>
      <c r="AB59" s="67"/>
      <c r="AE59" s="123"/>
      <c r="AF59" s="103"/>
      <c r="AG59" s="67"/>
      <c r="AH59" s="67"/>
      <c r="AI59" s="67"/>
    </row>
    <row r="60" spans="1:107" s="106" customFormat="1" ht="15" x14ac:dyDescent="0.25">
      <c r="A60" s="8">
        <v>24145</v>
      </c>
      <c r="B60" s="8" t="s">
        <v>233</v>
      </c>
      <c r="C60" s="8" t="s">
        <v>234</v>
      </c>
      <c r="D60" s="8" t="s">
        <v>203</v>
      </c>
      <c r="E60" s="8">
        <v>76102</v>
      </c>
      <c r="F60" s="8" t="s">
        <v>204</v>
      </c>
      <c r="G60" s="8">
        <v>3</v>
      </c>
      <c r="H60" s="8" t="s">
        <v>68</v>
      </c>
      <c r="I60" s="86"/>
      <c r="J60" s="86"/>
      <c r="K60" s="86" t="s">
        <v>190</v>
      </c>
      <c r="L60" s="25"/>
      <c r="M60" s="8" t="s">
        <v>447</v>
      </c>
      <c r="N60" s="47">
        <v>95</v>
      </c>
      <c r="O60" s="73">
        <v>0</v>
      </c>
      <c r="P60" s="47">
        <v>95</v>
      </c>
      <c r="Q60" s="47" t="s">
        <v>78</v>
      </c>
      <c r="R60" s="47">
        <v>2000000</v>
      </c>
      <c r="S60" s="47" t="s">
        <v>235</v>
      </c>
      <c r="T60" s="47" t="s">
        <v>72</v>
      </c>
      <c r="U60" s="77">
        <v>48439123302</v>
      </c>
      <c r="V60" s="77">
        <v>144</v>
      </c>
      <c r="W60" s="98">
        <v>17</v>
      </c>
      <c r="X60" s="99">
        <v>4</v>
      </c>
      <c r="Y60" s="99">
        <v>8</v>
      </c>
      <c r="Z60" s="99">
        <v>4</v>
      </c>
      <c r="AA60" s="99">
        <v>0</v>
      </c>
      <c r="AB60" s="98">
        <v>1</v>
      </c>
      <c r="AC60">
        <v>178</v>
      </c>
      <c r="AD60"/>
      <c r="AE60" s="123">
        <v>10034.06</v>
      </c>
      <c r="AF60" s="111" t="s">
        <v>466</v>
      </c>
      <c r="AG60" s="67" t="s">
        <v>465</v>
      </c>
      <c r="AH60" s="67" t="s">
        <v>465</v>
      </c>
      <c r="AI60" s="67" t="s">
        <v>465</v>
      </c>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row>
    <row r="61" spans="1:107" customFormat="1" ht="15" x14ac:dyDescent="0.25">
      <c r="A61" s="8">
        <v>24148</v>
      </c>
      <c r="B61" s="8" t="s">
        <v>242</v>
      </c>
      <c r="C61" s="8" t="s">
        <v>243</v>
      </c>
      <c r="D61" s="8" t="s">
        <v>203</v>
      </c>
      <c r="E61" s="8">
        <v>76110</v>
      </c>
      <c r="F61" s="8" t="s">
        <v>204</v>
      </c>
      <c r="G61" s="8">
        <v>3</v>
      </c>
      <c r="H61" s="8" t="s">
        <v>68</v>
      </c>
      <c r="I61" s="86"/>
      <c r="J61" s="86"/>
      <c r="K61" s="86" t="s">
        <v>190</v>
      </c>
      <c r="L61" s="25" t="s">
        <v>191</v>
      </c>
      <c r="M61" s="8" t="s">
        <v>448</v>
      </c>
      <c r="N61" s="47">
        <v>90</v>
      </c>
      <c r="O61" s="73">
        <v>0</v>
      </c>
      <c r="P61" s="47">
        <v>90</v>
      </c>
      <c r="Q61" s="47" t="s">
        <v>70</v>
      </c>
      <c r="R61" s="47">
        <v>2000000</v>
      </c>
      <c r="S61" s="47" t="s">
        <v>235</v>
      </c>
      <c r="T61" s="47" t="s">
        <v>72</v>
      </c>
      <c r="U61" s="77">
        <v>48439104400</v>
      </c>
      <c r="V61" s="77">
        <v>136</v>
      </c>
      <c r="W61" s="98">
        <v>17</v>
      </c>
      <c r="X61" s="99">
        <v>4</v>
      </c>
      <c r="Y61" s="99">
        <v>8</v>
      </c>
      <c r="Z61" s="99">
        <v>4</v>
      </c>
      <c r="AA61" s="99">
        <v>7</v>
      </c>
      <c r="AB61" s="98">
        <v>1</v>
      </c>
      <c r="AC61">
        <v>177</v>
      </c>
      <c r="AE61" s="123">
        <v>2676.96</v>
      </c>
      <c r="AF61" s="111" t="s">
        <v>466</v>
      </c>
      <c r="AG61" s="67" t="s">
        <v>465</v>
      </c>
      <c r="AH61" s="67" t="s">
        <v>465</v>
      </c>
      <c r="AI61" s="67" t="s">
        <v>465</v>
      </c>
    </row>
    <row r="62" spans="1:107" customFormat="1" ht="15" x14ac:dyDescent="0.25">
      <c r="A62" s="8">
        <v>24165</v>
      </c>
      <c r="B62" s="8" t="s">
        <v>244</v>
      </c>
      <c r="C62" s="8" t="s">
        <v>245</v>
      </c>
      <c r="D62" s="8" t="s">
        <v>210</v>
      </c>
      <c r="E62" s="8">
        <v>75202</v>
      </c>
      <c r="F62" s="8" t="s">
        <v>210</v>
      </c>
      <c r="G62" s="8">
        <v>3</v>
      </c>
      <c r="H62" s="8" t="s">
        <v>68</v>
      </c>
      <c r="I62" s="86"/>
      <c r="J62" s="86"/>
      <c r="K62" s="86" t="s">
        <v>190</v>
      </c>
      <c r="L62" s="25"/>
      <c r="M62" s="8" t="s">
        <v>447</v>
      </c>
      <c r="N62" s="47">
        <v>63</v>
      </c>
      <c r="O62" s="73">
        <v>91</v>
      </c>
      <c r="P62" s="47">
        <v>154</v>
      </c>
      <c r="Q62" s="47" t="s">
        <v>70</v>
      </c>
      <c r="R62" s="47">
        <v>1946789</v>
      </c>
      <c r="S62" s="47" t="s">
        <v>246</v>
      </c>
      <c r="T62" s="47" t="s">
        <v>247</v>
      </c>
      <c r="U62" s="77">
        <v>48113003102</v>
      </c>
      <c r="V62" s="77">
        <v>142</v>
      </c>
      <c r="W62" s="98">
        <v>17</v>
      </c>
      <c r="X62" s="99">
        <v>4</v>
      </c>
      <c r="Y62" s="99">
        <v>8</v>
      </c>
      <c r="Z62" s="99">
        <v>4</v>
      </c>
      <c r="AA62" s="99">
        <v>0</v>
      </c>
      <c r="AB62" s="98">
        <v>0</v>
      </c>
      <c r="AC62">
        <v>175</v>
      </c>
      <c r="AE62" s="123">
        <v>5428.93</v>
      </c>
      <c r="AF62" s="111" t="s">
        <v>466</v>
      </c>
      <c r="AG62" s="67" t="s">
        <v>465</v>
      </c>
      <c r="AH62" s="67" t="s">
        <v>465</v>
      </c>
      <c r="AI62" s="67" t="s">
        <v>465</v>
      </c>
    </row>
    <row r="63" spans="1:107" customFormat="1" ht="15" x14ac:dyDescent="0.25">
      <c r="A63" s="8">
        <v>24147</v>
      </c>
      <c r="B63" s="8" t="s">
        <v>239</v>
      </c>
      <c r="C63" s="8" t="s">
        <v>240</v>
      </c>
      <c r="D63" s="8" t="s">
        <v>203</v>
      </c>
      <c r="E63" s="8">
        <v>76133</v>
      </c>
      <c r="F63" s="8" t="s">
        <v>204</v>
      </c>
      <c r="G63" s="8">
        <v>3</v>
      </c>
      <c r="H63" s="8" t="s">
        <v>68</v>
      </c>
      <c r="I63" s="86"/>
      <c r="J63" s="86"/>
      <c r="K63" s="86" t="s">
        <v>190</v>
      </c>
      <c r="L63" s="25"/>
      <c r="M63" s="8" t="s">
        <v>444</v>
      </c>
      <c r="N63" s="47">
        <v>110</v>
      </c>
      <c r="O63" s="73">
        <v>6</v>
      </c>
      <c r="P63" s="47">
        <v>116</v>
      </c>
      <c r="Q63" s="47" t="s">
        <v>70</v>
      </c>
      <c r="R63" s="47">
        <v>2000000</v>
      </c>
      <c r="S63" s="47" t="s">
        <v>241</v>
      </c>
      <c r="T63" s="47" t="s">
        <v>72</v>
      </c>
      <c r="U63" s="77">
        <v>48439105515</v>
      </c>
      <c r="V63" s="77">
        <v>140</v>
      </c>
      <c r="W63" s="98">
        <v>17</v>
      </c>
      <c r="X63" s="99">
        <v>4</v>
      </c>
      <c r="Y63" s="99">
        <v>8</v>
      </c>
      <c r="Z63" s="99">
        <v>4</v>
      </c>
      <c r="AA63" s="99">
        <v>0</v>
      </c>
      <c r="AB63" s="98">
        <v>1</v>
      </c>
      <c r="AC63">
        <v>174</v>
      </c>
      <c r="AE63" s="123">
        <v>10490.57</v>
      </c>
      <c r="AF63" s="111" t="s">
        <v>466</v>
      </c>
      <c r="AG63" s="67" t="s">
        <v>465</v>
      </c>
      <c r="AH63" s="67" t="s">
        <v>465</v>
      </c>
      <c r="AI63" s="67" t="s">
        <v>465</v>
      </c>
    </row>
    <row r="64" spans="1:107" customFormat="1" ht="15" x14ac:dyDescent="0.25">
      <c r="A64" s="8">
        <v>24171</v>
      </c>
      <c r="B64" s="8" t="s">
        <v>248</v>
      </c>
      <c r="C64" s="8" t="s">
        <v>249</v>
      </c>
      <c r="D64" s="8" t="s">
        <v>250</v>
      </c>
      <c r="E64" s="8">
        <v>76010</v>
      </c>
      <c r="F64" s="8" t="s">
        <v>204</v>
      </c>
      <c r="G64" s="8">
        <v>3</v>
      </c>
      <c r="H64" s="8" t="s">
        <v>68</v>
      </c>
      <c r="I64" s="86"/>
      <c r="J64" s="86"/>
      <c r="K64" s="86" t="s">
        <v>190</v>
      </c>
      <c r="L64" s="25"/>
      <c r="M64" s="8" t="s">
        <v>69</v>
      </c>
      <c r="N64" s="47">
        <v>88</v>
      </c>
      <c r="O64" s="73">
        <v>8</v>
      </c>
      <c r="P64" s="47">
        <v>96</v>
      </c>
      <c r="Q64" s="47" t="s">
        <v>70</v>
      </c>
      <c r="R64" s="47">
        <v>2000000</v>
      </c>
      <c r="S64" s="47" t="s">
        <v>251</v>
      </c>
      <c r="T64" s="47" t="s">
        <v>72</v>
      </c>
      <c r="U64" s="77">
        <v>48439121905</v>
      </c>
      <c r="V64" s="77">
        <v>132</v>
      </c>
      <c r="W64" s="98">
        <v>17</v>
      </c>
      <c r="X64" s="99">
        <v>4</v>
      </c>
      <c r="Y64" s="99">
        <v>8</v>
      </c>
      <c r="Z64" s="99">
        <v>4</v>
      </c>
      <c r="AA64" s="99">
        <v>7</v>
      </c>
      <c r="AB64" s="98">
        <v>1</v>
      </c>
      <c r="AC64">
        <v>173</v>
      </c>
      <c r="AE64" s="123">
        <v>549.96</v>
      </c>
      <c r="AF64" s="111" t="s">
        <v>466</v>
      </c>
      <c r="AG64" s="67" t="s">
        <v>465</v>
      </c>
      <c r="AH64" s="67" t="s">
        <v>465</v>
      </c>
      <c r="AI64" s="67" t="s">
        <v>465</v>
      </c>
    </row>
    <row r="65" spans="1:107" customFormat="1" ht="15" x14ac:dyDescent="0.25">
      <c r="A65" s="8">
        <v>24146</v>
      </c>
      <c r="B65" s="8" t="s">
        <v>236</v>
      </c>
      <c r="C65" s="8" t="s">
        <v>237</v>
      </c>
      <c r="D65" s="8" t="s">
        <v>230</v>
      </c>
      <c r="E65" s="8">
        <v>76210</v>
      </c>
      <c r="F65" s="8" t="s">
        <v>230</v>
      </c>
      <c r="G65" s="8">
        <v>3</v>
      </c>
      <c r="H65" s="8" t="s">
        <v>68</v>
      </c>
      <c r="I65" s="86"/>
      <c r="J65" s="86"/>
      <c r="K65" s="86" t="s">
        <v>191</v>
      </c>
      <c r="L65" s="25"/>
      <c r="M65" s="8" t="s">
        <v>69</v>
      </c>
      <c r="N65" s="47">
        <v>88</v>
      </c>
      <c r="O65" s="73">
        <v>0</v>
      </c>
      <c r="P65" s="47">
        <v>88</v>
      </c>
      <c r="Q65" s="47" t="s">
        <v>70</v>
      </c>
      <c r="R65" s="47">
        <v>2000000</v>
      </c>
      <c r="S65" s="47" t="s">
        <v>238</v>
      </c>
      <c r="T65" s="47" t="s">
        <v>72</v>
      </c>
      <c r="U65" s="77">
        <v>48121021307</v>
      </c>
      <c r="V65" s="77">
        <v>139</v>
      </c>
      <c r="W65" s="98">
        <v>17</v>
      </c>
      <c r="X65" s="99">
        <v>4</v>
      </c>
      <c r="Y65" s="99">
        <v>8</v>
      </c>
      <c r="Z65" s="99">
        <v>4</v>
      </c>
      <c r="AA65" s="99">
        <v>0</v>
      </c>
      <c r="AB65" s="98">
        <v>1</v>
      </c>
      <c r="AC65">
        <v>173</v>
      </c>
      <c r="AE65" s="123">
        <v>1285.45</v>
      </c>
      <c r="AF65" s="111" t="s">
        <v>466</v>
      </c>
      <c r="AG65" s="67" t="s">
        <v>465</v>
      </c>
      <c r="AH65" s="67" t="s">
        <v>465</v>
      </c>
      <c r="AI65" s="67" t="s">
        <v>465</v>
      </c>
    </row>
    <row r="66" spans="1:107" customFormat="1" ht="15" x14ac:dyDescent="0.25">
      <c r="A66" s="8">
        <v>24038</v>
      </c>
      <c r="B66" s="8" t="s">
        <v>218</v>
      </c>
      <c r="C66" s="8" t="s">
        <v>219</v>
      </c>
      <c r="D66" s="8" t="s">
        <v>210</v>
      </c>
      <c r="E66" s="8">
        <v>75236</v>
      </c>
      <c r="F66" s="8" t="s">
        <v>210</v>
      </c>
      <c r="G66" s="8">
        <v>3</v>
      </c>
      <c r="H66" s="8" t="s">
        <v>68</v>
      </c>
      <c r="I66" s="86"/>
      <c r="J66" s="86"/>
      <c r="K66" s="86" t="s">
        <v>190</v>
      </c>
      <c r="L66" s="25"/>
      <c r="M66" s="8" t="s">
        <v>69</v>
      </c>
      <c r="N66" s="47">
        <v>88</v>
      </c>
      <c r="O66" s="73">
        <v>32</v>
      </c>
      <c r="P66" s="47">
        <v>120</v>
      </c>
      <c r="Q66" s="47" t="s">
        <v>78</v>
      </c>
      <c r="R66" s="47">
        <v>2000000</v>
      </c>
      <c r="S66" s="47" t="s">
        <v>217</v>
      </c>
      <c r="T66" s="47" t="s">
        <v>212</v>
      </c>
      <c r="U66" s="77">
        <v>48113010807</v>
      </c>
      <c r="V66" s="77">
        <v>132</v>
      </c>
      <c r="W66" s="98">
        <v>17</v>
      </c>
      <c r="X66" s="99">
        <v>4</v>
      </c>
      <c r="Y66" s="99">
        <v>8</v>
      </c>
      <c r="Z66" s="99">
        <v>4</v>
      </c>
      <c r="AA66" s="99">
        <v>7</v>
      </c>
      <c r="AB66" s="98">
        <v>1</v>
      </c>
      <c r="AC66">
        <v>173</v>
      </c>
      <c r="AE66" s="123">
        <v>2543.0500000000002</v>
      </c>
      <c r="AF66" s="111" t="s">
        <v>466</v>
      </c>
      <c r="AG66" s="67" t="s">
        <v>465</v>
      </c>
      <c r="AH66" s="67" t="s">
        <v>465</v>
      </c>
      <c r="AI66" s="67" t="s">
        <v>465</v>
      </c>
    </row>
    <row r="67" spans="1:107" customFormat="1" ht="15" x14ac:dyDescent="0.25">
      <c r="A67" s="8">
        <v>24030</v>
      </c>
      <c r="B67" s="8" t="s">
        <v>213</v>
      </c>
      <c r="C67" s="8" t="s">
        <v>214</v>
      </c>
      <c r="D67" s="8" t="s">
        <v>209</v>
      </c>
      <c r="E67" s="8">
        <v>75150</v>
      </c>
      <c r="F67" s="8" t="s">
        <v>210</v>
      </c>
      <c r="G67" s="8">
        <v>3</v>
      </c>
      <c r="H67" s="8" t="s">
        <v>68</v>
      </c>
      <c r="I67" s="86"/>
      <c r="J67" s="86"/>
      <c r="K67" s="86" t="s">
        <v>190</v>
      </c>
      <c r="L67" s="25"/>
      <c r="M67" s="8" t="s">
        <v>69</v>
      </c>
      <c r="N67" s="47">
        <v>88</v>
      </c>
      <c r="O67" s="73">
        <v>45</v>
      </c>
      <c r="P67" s="47">
        <v>133</v>
      </c>
      <c r="Q67" s="47" t="s">
        <v>78</v>
      </c>
      <c r="R67" s="47">
        <v>2000000</v>
      </c>
      <c r="S67" s="47" t="s">
        <v>211</v>
      </c>
      <c r="T67" s="47" t="s">
        <v>212</v>
      </c>
      <c r="U67" s="77">
        <v>48113017820</v>
      </c>
      <c r="V67" s="77">
        <v>132</v>
      </c>
      <c r="W67" s="98">
        <v>17</v>
      </c>
      <c r="X67" s="99">
        <v>4</v>
      </c>
      <c r="Y67" s="99">
        <v>8</v>
      </c>
      <c r="Z67" s="99">
        <v>4</v>
      </c>
      <c r="AA67" s="99">
        <v>7</v>
      </c>
      <c r="AB67" s="98">
        <v>1</v>
      </c>
      <c r="AC67">
        <v>173</v>
      </c>
      <c r="AE67" s="123">
        <v>3172.88</v>
      </c>
      <c r="AF67" s="111" t="s">
        <v>466</v>
      </c>
      <c r="AG67" s="67" t="s">
        <v>465</v>
      </c>
      <c r="AH67" s="67" t="s">
        <v>465</v>
      </c>
      <c r="AI67" s="110" t="s">
        <v>465</v>
      </c>
    </row>
    <row r="68" spans="1:107" customFormat="1" ht="15" x14ac:dyDescent="0.25">
      <c r="A68" s="8">
        <v>24134</v>
      </c>
      <c r="B68" s="8" t="s">
        <v>227</v>
      </c>
      <c r="C68" s="8" t="s">
        <v>228</v>
      </c>
      <c r="D68" s="8" t="s">
        <v>229</v>
      </c>
      <c r="E68" s="8">
        <v>75077</v>
      </c>
      <c r="F68" s="8" t="s">
        <v>230</v>
      </c>
      <c r="G68" s="8">
        <v>3</v>
      </c>
      <c r="H68" s="8" t="s">
        <v>68</v>
      </c>
      <c r="I68" s="86"/>
      <c r="J68" s="86"/>
      <c r="K68" s="86" t="s">
        <v>190</v>
      </c>
      <c r="L68" s="25"/>
      <c r="M68" s="8" t="s">
        <v>69</v>
      </c>
      <c r="N68" s="47">
        <v>92</v>
      </c>
      <c r="O68" s="73">
        <v>0</v>
      </c>
      <c r="P68" s="47">
        <v>92</v>
      </c>
      <c r="Q68" s="47" t="s">
        <v>78</v>
      </c>
      <c r="R68" s="47">
        <v>2000000</v>
      </c>
      <c r="S68" s="47" t="s">
        <v>231</v>
      </c>
      <c r="T68" s="47" t="s">
        <v>232</v>
      </c>
      <c r="U68" s="77">
        <v>48121021715</v>
      </c>
      <c r="V68" s="77">
        <v>139</v>
      </c>
      <c r="W68" s="98">
        <v>17</v>
      </c>
      <c r="X68" s="99">
        <v>4</v>
      </c>
      <c r="Y68" s="99">
        <v>8</v>
      </c>
      <c r="Z68" s="99">
        <v>4</v>
      </c>
      <c r="AA68" s="99">
        <v>0</v>
      </c>
      <c r="AB68" s="98">
        <v>1</v>
      </c>
      <c r="AC68">
        <v>173</v>
      </c>
      <c r="AE68" s="123">
        <v>4615.05</v>
      </c>
      <c r="AF68" s="111" t="s">
        <v>466</v>
      </c>
      <c r="AG68" s="67" t="s">
        <v>465</v>
      </c>
      <c r="AH68" s="67" t="s">
        <v>465</v>
      </c>
      <c r="AI68" s="110" t="s">
        <v>465</v>
      </c>
      <c r="AJ68" s="106"/>
      <c r="AK68" s="106"/>
      <c r="AL68" s="106"/>
      <c r="AM68" s="106"/>
      <c r="AN68" s="106"/>
      <c r="AO68" s="106"/>
      <c r="AP68" s="106"/>
      <c r="AQ68" s="106"/>
      <c r="AR68" s="106"/>
      <c r="AS68" s="106"/>
      <c r="AT68" s="106"/>
      <c r="AU68" s="106"/>
      <c r="AV68" s="106"/>
      <c r="AW68" s="106"/>
      <c r="AX68" s="106"/>
      <c r="AY68" s="106"/>
      <c r="AZ68" s="106"/>
      <c r="BA68" s="106"/>
      <c r="BB68" s="106"/>
      <c r="BC68" s="106"/>
      <c r="BD68" s="106"/>
      <c r="BE68" s="106"/>
      <c r="BF68" s="106"/>
      <c r="BG68" s="106"/>
      <c r="BH68" s="106"/>
      <c r="BI68" s="106"/>
      <c r="BJ68" s="106"/>
      <c r="BK68" s="106"/>
      <c r="BL68" s="106"/>
      <c r="BM68" s="106"/>
      <c r="BN68" s="106"/>
      <c r="BO68" s="106"/>
      <c r="BP68" s="106"/>
      <c r="BQ68" s="106"/>
      <c r="BR68" s="106"/>
      <c r="BS68" s="106"/>
      <c r="BT68" s="106"/>
      <c r="BU68" s="106"/>
      <c r="BV68" s="106"/>
      <c r="BW68" s="106"/>
      <c r="BX68" s="106"/>
      <c r="BY68" s="106"/>
      <c r="BZ68" s="106"/>
      <c r="CA68" s="106"/>
      <c r="CB68" s="106"/>
      <c r="CC68" s="106"/>
      <c r="CD68" s="106"/>
      <c r="CE68" s="106"/>
      <c r="CF68" s="106"/>
      <c r="CG68" s="106"/>
      <c r="CH68" s="106"/>
      <c r="CI68" s="106"/>
      <c r="CJ68" s="106"/>
      <c r="CK68" s="106"/>
      <c r="CL68" s="106"/>
      <c r="CM68" s="106"/>
      <c r="CN68" s="106"/>
      <c r="CO68" s="106"/>
      <c r="CP68" s="106"/>
      <c r="CQ68" s="106"/>
      <c r="CR68" s="106"/>
      <c r="CS68" s="106"/>
      <c r="CT68" s="106"/>
      <c r="CU68" s="106"/>
      <c r="CV68" s="106"/>
      <c r="CW68" s="106"/>
      <c r="CX68" s="106"/>
      <c r="CY68" s="106"/>
      <c r="CZ68" s="106"/>
      <c r="DA68" s="106"/>
      <c r="DB68" s="106"/>
      <c r="DC68" s="106"/>
    </row>
    <row r="69" spans="1:107" s="106" customFormat="1" ht="15" x14ac:dyDescent="0.25">
      <c r="A69" s="8">
        <v>24023</v>
      </c>
      <c r="B69" s="8" t="s">
        <v>207</v>
      </c>
      <c r="C69" s="8" t="s">
        <v>208</v>
      </c>
      <c r="D69" s="8" t="s">
        <v>209</v>
      </c>
      <c r="E69" s="8">
        <v>75149</v>
      </c>
      <c r="F69" s="8" t="s">
        <v>210</v>
      </c>
      <c r="G69" s="8">
        <v>3</v>
      </c>
      <c r="H69" s="8" t="s">
        <v>68</v>
      </c>
      <c r="I69" s="86"/>
      <c r="J69" s="86"/>
      <c r="K69" s="86" t="s">
        <v>190</v>
      </c>
      <c r="L69" s="25"/>
      <c r="M69" s="8" t="s">
        <v>69</v>
      </c>
      <c r="N69" s="47">
        <v>88</v>
      </c>
      <c r="O69" s="73">
        <v>23</v>
      </c>
      <c r="P69" s="47">
        <v>111</v>
      </c>
      <c r="Q69" s="47" t="s">
        <v>70</v>
      </c>
      <c r="R69" s="47">
        <v>2000000</v>
      </c>
      <c r="S69" s="47" t="s">
        <v>211</v>
      </c>
      <c r="T69" s="47" t="s">
        <v>212</v>
      </c>
      <c r="U69" s="77">
        <v>48113017500</v>
      </c>
      <c r="V69" s="77">
        <v>132</v>
      </c>
      <c r="W69" s="98">
        <v>17</v>
      </c>
      <c r="X69" s="99">
        <v>4</v>
      </c>
      <c r="Y69" s="99">
        <v>8</v>
      </c>
      <c r="Z69" s="99">
        <v>4</v>
      </c>
      <c r="AA69" s="99">
        <v>7</v>
      </c>
      <c r="AB69" s="98">
        <v>1</v>
      </c>
      <c r="AC69">
        <v>173</v>
      </c>
      <c r="AD69"/>
      <c r="AE69" s="123">
        <v>6103.67</v>
      </c>
      <c r="AF69" s="111" t="s">
        <v>466</v>
      </c>
      <c r="AG69" s="110" t="s">
        <v>475</v>
      </c>
      <c r="AH69" s="67" t="s">
        <v>465</v>
      </c>
      <c r="AI69" s="110" t="s">
        <v>465</v>
      </c>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row>
    <row r="70" spans="1:107" customFormat="1" ht="15" x14ac:dyDescent="0.25">
      <c r="A70" s="8">
        <v>24036</v>
      </c>
      <c r="B70" s="8" t="s">
        <v>215</v>
      </c>
      <c r="C70" s="8" t="s">
        <v>216</v>
      </c>
      <c r="D70" s="8" t="s">
        <v>209</v>
      </c>
      <c r="E70" s="8">
        <v>75150</v>
      </c>
      <c r="F70" s="8" t="s">
        <v>210</v>
      </c>
      <c r="G70" s="8">
        <v>3</v>
      </c>
      <c r="H70" s="8" t="s">
        <v>68</v>
      </c>
      <c r="I70" s="86"/>
      <c r="J70" s="86"/>
      <c r="K70" s="86" t="s">
        <v>190</v>
      </c>
      <c r="L70" s="25"/>
      <c r="M70" s="8" t="s">
        <v>69</v>
      </c>
      <c r="N70" s="47">
        <v>88</v>
      </c>
      <c r="O70" s="73">
        <v>2</v>
      </c>
      <c r="P70" s="47">
        <v>90</v>
      </c>
      <c r="Q70" s="47" t="s">
        <v>78</v>
      </c>
      <c r="R70" s="47">
        <v>2000000</v>
      </c>
      <c r="S70" s="47" t="s">
        <v>217</v>
      </c>
      <c r="T70" s="47" t="s">
        <v>212</v>
      </c>
      <c r="U70" s="77">
        <v>48113017808</v>
      </c>
      <c r="V70" s="77">
        <v>139</v>
      </c>
      <c r="W70" s="98">
        <v>17</v>
      </c>
      <c r="X70" s="99">
        <v>4</v>
      </c>
      <c r="Y70" s="99">
        <v>8</v>
      </c>
      <c r="Z70" s="99">
        <v>4</v>
      </c>
      <c r="AA70" s="99">
        <v>0</v>
      </c>
      <c r="AB70" s="98">
        <v>1</v>
      </c>
      <c r="AC70">
        <v>173</v>
      </c>
      <c r="AE70" s="123">
        <v>6240.4</v>
      </c>
      <c r="AF70" s="103"/>
      <c r="AG70" s="67"/>
      <c r="AH70" s="67"/>
      <c r="AI70" s="67"/>
    </row>
    <row r="71" spans="1:107" customFormat="1" ht="15" x14ac:dyDescent="0.25">
      <c r="A71" s="8">
        <v>24199</v>
      </c>
      <c r="B71" s="8" t="s">
        <v>252</v>
      </c>
      <c r="C71" s="8" t="s">
        <v>253</v>
      </c>
      <c r="D71" s="8" t="s">
        <v>230</v>
      </c>
      <c r="E71" s="8">
        <v>76201</v>
      </c>
      <c r="F71" s="8" t="s">
        <v>230</v>
      </c>
      <c r="G71" s="8">
        <v>3</v>
      </c>
      <c r="H71" s="8" t="s">
        <v>68</v>
      </c>
      <c r="I71" s="86"/>
      <c r="J71" s="86"/>
      <c r="K71" s="86" t="s">
        <v>190</v>
      </c>
      <c r="L71" s="25"/>
      <c r="M71" s="8" t="s">
        <v>69</v>
      </c>
      <c r="N71" s="47">
        <v>88</v>
      </c>
      <c r="O71" s="73">
        <v>0</v>
      </c>
      <c r="P71" s="47">
        <v>88</v>
      </c>
      <c r="Q71" s="47" t="s">
        <v>78</v>
      </c>
      <c r="R71" s="47">
        <v>2000000</v>
      </c>
      <c r="S71" s="47" t="s">
        <v>254</v>
      </c>
      <c r="T71" s="47" t="s">
        <v>255</v>
      </c>
      <c r="U71" s="77">
        <v>48121020402</v>
      </c>
      <c r="V71" s="77">
        <v>139</v>
      </c>
      <c r="W71" s="98">
        <v>17</v>
      </c>
      <c r="X71" s="99">
        <v>4</v>
      </c>
      <c r="Y71" s="99">
        <v>8</v>
      </c>
      <c r="Z71" s="99">
        <v>4</v>
      </c>
      <c r="AA71" s="99">
        <v>0</v>
      </c>
      <c r="AB71" s="98">
        <v>1</v>
      </c>
      <c r="AC71">
        <v>173</v>
      </c>
      <c r="AE71" s="123">
        <v>6586.58</v>
      </c>
      <c r="AF71" s="103"/>
      <c r="AG71" s="67"/>
      <c r="AH71" s="67"/>
      <c r="AI71" s="67"/>
    </row>
    <row r="72" spans="1:107" customFormat="1" ht="15" x14ac:dyDescent="0.25">
      <c r="A72" s="8">
        <v>24107</v>
      </c>
      <c r="B72" s="8" t="s">
        <v>223</v>
      </c>
      <c r="C72" s="8" t="s">
        <v>224</v>
      </c>
      <c r="D72" s="8" t="s">
        <v>203</v>
      </c>
      <c r="E72" s="8">
        <v>76119</v>
      </c>
      <c r="F72" s="8" t="s">
        <v>204</v>
      </c>
      <c r="G72" s="8">
        <v>3</v>
      </c>
      <c r="H72" s="8" t="s">
        <v>68</v>
      </c>
      <c r="I72" s="86"/>
      <c r="J72" s="86"/>
      <c r="K72" s="86" t="s">
        <v>191</v>
      </c>
      <c r="L72" s="25"/>
      <c r="M72" s="8" t="s">
        <v>69</v>
      </c>
      <c r="N72" s="47">
        <v>88</v>
      </c>
      <c r="O72" s="73">
        <v>0</v>
      </c>
      <c r="P72" s="47">
        <v>88</v>
      </c>
      <c r="Q72" s="47" t="s">
        <v>70</v>
      </c>
      <c r="R72" s="47">
        <v>2000000</v>
      </c>
      <c r="S72" s="47" t="s">
        <v>225</v>
      </c>
      <c r="T72" s="47" t="s">
        <v>226</v>
      </c>
      <c r="U72" s="77">
        <v>48439106102</v>
      </c>
      <c r="V72" s="77">
        <v>132</v>
      </c>
      <c r="W72" s="98">
        <v>17</v>
      </c>
      <c r="X72" s="99">
        <v>4</v>
      </c>
      <c r="Y72" s="99">
        <v>8</v>
      </c>
      <c r="Z72" s="99">
        <v>4</v>
      </c>
      <c r="AA72" s="99">
        <v>7</v>
      </c>
      <c r="AB72" s="98">
        <v>1</v>
      </c>
      <c r="AC72">
        <v>173</v>
      </c>
      <c r="AE72" s="123">
        <v>15574.3</v>
      </c>
      <c r="AF72" s="103"/>
      <c r="AG72" s="67"/>
      <c r="AH72" s="67"/>
      <c r="AI72" s="67"/>
    </row>
    <row r="73" spans="1:107" customFormat="1" ht="15" x14ac:dyDescent="0.25">
      <c r="A73" s="8">
        <v>24010</v>
      </c>
      <c r="B73" s="8" t="s">
        <v>201</v>
      </c>
      <c r="C73" s="8" t="s">
        <v>202</v>
      </c>
      <c r="D73" s="8" t="s">
        <v>203</v>
      </c>
      <c r="E73" s="8">
        <v>76105</v>
      </c>
      <c r="F73" s="8" t="s">
        <v>204</v>
      </c>
      <c r="G73" s="8">
        <v>3</v>
      </c>
      <c r="H73" s="8" t="s">
        <v>68</v>
      </c>
      <c r="I73" s="86"/>
      <c r="J73" s="86"/>
      <c r="K73" s="86" t="s">
        <v>191</v>
      </c>
      <c r="L73" s="25"/>
      <c r="M73" s="8" t="s">
        <v>69</v>
      </c>
      <c r="N73" s="47">
        <v>54</v>
      </c>
      <c r="O73" s="73">
        <v>24</v>
      </c>
      <c r="P73" s="47">
        <v>78</v>
      </c>
      <c r="Q73" s="47" t="s">
        <v>70</v>
      </c>
      <c r="R73" s="47">
        <v>2000000</v>
      </c>
      <c r="S73" s="47" t="s">
        <v>205</v>
      </c>
      <c r="T73" s="47" t="s">
        <v>206</v>
      </c>
      <c r="U73" s="77">
        <v>48439103601</v>
      </c>
      <c r="V73" s="77">
        <v>121</v>
      </c>
      <c r="W73" s="98">
        <v>17</v>
      </c>
      <c r="X73" s="99">
        <v>4</v>
      </c>
      <c r="Y73" s="99">
        <v>8</v>
      </c>
      <c r="Z73" s="99">
        <v>4</v>
      </c>
      <c r="AA73" s="99">
        <v>7</v>
      </c>
      <c r="AB73" s="98">
        <v>0</v>
      </c>
      <c r="AC73">
        <v>161</v>
      </c>
      <c r="AE73" s="123">
        <v>9014.24</v>
      </c>
      <c r="AF73" s="111" t="s">
        <v>464</v>
      </c>
      <c r="AG73" s="67" t="s">
        <v>465</v>
      </c>
      <c r="AH73" s="67" t="s">
        <v>465</v>
      </c>
      <c r="AI73" s="67" t="s">
        <v>465</v>
      </c>
    </row>
    <row r="74" spans="1:107" customFormat="1" ht="15" x14ac:dyDescent="0.25">
      <c r="A74" s="8">
        <v>24040</v>
      </c>
      <c r="B74" s="8" t="s">
        <v>220</v>
      </c>
      <c r="C74" s="8" t="s">
        <v>221</v>
      </c>
      <c r="D74" s="8" t="s">
        <v>222</v>
      </c>
      <c r="E74" s="8">
        <v>75063</v>
      </c>
      <c r="F74" s="8" t="s">
        <v>210</v>
      </c>
      <c r="G74" s="8">
        <v>3</v>
      </c>
      <c r="H74" s="8" t="s">
        <v>68</v>
      </c>
      <c r="I74" s="86"/>
      <c r="J74" s="86"/>
      <c r="K74" s="86" t="s">
        <v>190</v>
      </c>
      <c r="L74" s="25"/>
      <c r="M74" s="8" t="s">
        <v>69</v>
      </c>
      <c r="N74" s="47">
        <v>88</v>
      </c>
      <c r="O74" s="73">
        <v>2</v>
      </c>
      <c r="P74" s="47">
        <v>90</v>
      </c>
      <c r="Q74" s="47" t="s">
        <v>70</v>
      </c>
      <c r="R74" s="47">
        <v>2000000</v>
      </c>
      <c r="S74" s="47" t="s">
        <v>217</v>
      </c>
      <c r="T74" s="47" t="s">
        <v>212</v>
      </c>
      <c r="U74" s="77">
        <v>48113014150</v>
      </c>
      <c r="V74" s="77">
        <v>138</v>
      </c>
      <c r="W74" s="98">
        <v>0</v>
      </c>
      <c r="X74" s="99">
        <v>4</v>
      </c>
      <c r="Y74" s="99">
        <v>8</v>
      </c>
      <c r="Z74" s="99">
        <v>4</v>
      </c>
      <c r="AA74" s="99">
        <v>0</v>
      </c>
      <c r="AB74" s="98">
        <v>1</v>
      </c>
      <c r="AC74">
        <v>155</v>
      </c>
      <c r="AE74" s="123">
        <v>2870.92</v>
      </c>
      <c r="AF74" s="103"/>
      <c r="AG74" s="67"/>
      <c r="AH74" s="67"/>
      <c r="AI74" s="67"/>
    </row>
    <row r="75" spans="1:107" s="9" customFormat="1" ht="15" customHeight="1" x14ac:dyDescent="0.25">
      <c r="A75" s="35" t="s">
        <v>23</v>
      </c>
      <c r="B75" s="36"/>
      <c r="C75" s="42">
        <v>23887222.789711494</v>
      </c>
      <c r="D75" s="50"/>
      <c r="E75" s="25"/>
      <c r="F75" s="22"/>
      <c r="G75" s="26"/>
      <c r="H75" s="37"/>
      <c r="I75" s="89"/>
      <c r="J75" s="89"/>
      <c r="K75" s="89"/>
      <c r="L75" s="26"/>
      <c r="M75" s="22"/>
      <c r="N75" s="22"/>
      <c r="O75" s="74"/>
      <c r="P75" s="22"/>
      <c r="Q75" s="38" t="s">
        <v>19</v>
      </c>
      <c r="R75" s="48">
        <f>SUM(R60:R74)</f>
        <v>29946789</v>
      </c>
      <c r="S75" s="22"/>
      <c r="T75" s="22"/>
      <c r="U75" s="84"/>
      <c r="V75" s="22"/>
      <c r="W75" s="26"/>
      <c r="X75" s="26"/>
      <c r="Y75" s="25"/>
      <c r="Z75" s="94"/>
      <c r="AA75" s="94"/>
      <c r="AB75" s="67"/>
      <c r="AC75" s="39"/>
      <c r="AD75" s="39"/>
      <c r="AE75" s="123"/>
      <c r="AF75" s="103"/>
      <c r="AG75" s="67"/>
      <c r="AH75" s="67"/>
      <c r="AI75" s="67"/>
      <c r="AJ75" s="39"/>
      <c r="AK75" s="39"/>
      <c r="AL75" s="39"/>
      <c r="AM75" s="39"/>
      <c r="AN75" s="39"/>
      <c r="AO75" s="39"/>
      <c r="AP75" s="39"/>
      <c r="AQ75" s="39"/>
      <c r="AR75" s="39"/>
      <c r="AS75" s="39"/>
      <c r="AT75" s="39"/>
      <c r="AU75" s="39"/>
      <c r="AV75" s="39"/>
      <c r="AW75" s="39"/>
      <c r="AX75" s="39"/>
      <c r="AY75" s="39"/>
      <c r="AZ75" s="39"/>
      <c r="BA75" s="39"/>
      <c r="BB75" s="39"/>
      <c r="BC75" s="39"/>
      <c r="BD75" s="39"/>
      <c r="BE75" s="39"/>
      <c r="BF75" s="39"/>
      <c r="BG75" s="39"/>
      <c r="BH75" s="39"/>
      <c r="BI75" s="39"/>
      <c r="BJ75" s="39"/>
      <c r="BK75" s="39"/>
      <c r="BL75" s="39"/>
      <c r="BM75" s="39"/>
      <c r="BN75" s="39"/>
      <c r="BO75" s="39"/>
      <c r="BP75" s="39"/>
      <c r="BQ75" s="39"/>
      <c r="BR75" s="39"/>
      <c r="BS75" s="39"/>
      <c r="BT75" s="39"/>
      <c r="BU75" s="39"/>
      <c r="BV75" s="39"/>
      <c r="BW75" s="39"/>
      <c r="BX75" s="39"/>
      <c r="BY75" s="39"/>
      <c r="BZ75" s="39"/>
      <c r="CA75" s="39"/>
      <c r="CB75" s="39"/>
      <c r="CC75" s="39"/>
      <c r="CD75" s="39"/>
      <c r="CE75" s="39"/>
      <c r="CF75" s="39"/>
      <c r="CG75" s="39"/>
      <c r="CH75" s="39"/>
      <c r="CI75" s="39"/>
      <c r="CJ75" s="39"/>
      <c r="CK75" s="39"/>
      <c r="CL75" s="39"/>
      <c r="CM75" s="39"/>
      <c r="CN75" s="39"/>
      <c r="CO75" s="39"/>
      <c r="CP75" s="39"/>
      <c r="CQ75" s="39"/>
      <c r="CR75" s="39"/>
      <c r="CS75" s="39"/>
      <c r="CT75" s="39"/>
      <c r="CU75" s="39"/>
      <c r="CV75" s="39"/>
      <c r="CW75" s="39"/>
      <c r="CX75" s="39"/>
      <c r="CY75" s="39"/>
      <c r="CZ75" s="39"/>
      <c r="DA75" s="39"/>
      <c r="DB75" s="39"/>
      <c r="DC75" s="39"/>
    </row>
    <row r="76" spans="1:107" s="9" customFormat="1" ht="15" customHeight="1" x14ac:dyDescent="0.25">
      <c r="A76" s="35"/>
      <c r="B76" s="35" t="s">
        <v>456</v>
      </c>
      <c r="C76" s="42">
        <f>C75*0.4233</f>
        <v>10111461.406884875</v>
      </c>
      <c r="D76" s="50"/>
      <c r="E76" s="25"/>
      <c r="F76" s="22"/>
      <c r="G76" s="26"/>
      <c r="H76" s="37"/>
      <c r="I76" s="89"/>
      <c r="J76" s="89"/>
      <c r="K76" s="89"/>
      <c r="L76" s="26"/>
      <c r="M76" s="22"/>
      <c r="N76" s="22"/>
      <c r="O76" s="74"/>
      <c r="P76" s="22"/>
      <c r="Q76" s="38"/>
      <c r="R76" s="48"/>
      <c r="S76" s="22"/>
      <c r="T76" s="22"/>
      <c r="U76" s="84"/>
      <c r="V76" s="22"/>
      <c r="W76" s="26"/>
      <c r="X76" s="26"/>
      <c r="Y76" s="25"/>
      <c r="Z76" s="94"/>
      <c r="AA76" s="94"/>
      <c r="AB76" s="67"/>
      <c r="AC76" s="39"/>
      <c r="AD76" s="39"/>
      <c r="AE76" s="123"/>
      <c r="AF76" s="103"/>
      <c r="AG76" s="67"/>
      <c r="AH76" s="67"/>
      <c r="AI76" s="67"/>
      <c r="AJ76" s="39"/>
      <c r="AK76" s="39"/>
      <c r="AL76" s="39"/>
      <c r="AM76" s="39"/>
      <c r="AN76" s="39"/>
      <c r="AO76" s="39"/>
      <c r="AP76" s="39"/>
      <c r="AQ76" s="39"/>
      <c r="AR76" s="39"/>
      <c r="AS76" s="39"/>
      <c r="AT76" s="39"/>
      <c r="AU76" s="39"/>
      <c r="AV76" s="39"/>
      <c r="AW76" s="39"/>
      <c r="AX76" s="39"/>
      <c r="AY76" s="39"/>
      <c r="AZ76" s="39"/>
      <c r="BA76" s="39"/>
      <c r="BB76" s="39"/>
      <c r="BC76" s="39"/>
      <c r="BD76" s="39"/>
      <c r="BE76" s="39"/>
      <c r="BF76" s="39"/>
      <c r="BG76" s="39"/>
      <c r="BH76" s="39"/>
      <c r="BI76" s="39"/>
      <c r="BJ76" s="39"/>
      <c r="BK76" s="39"/>
      <c r="BL76" s="39"/>
      <c r="BM76" s="39"/>
      <c r="BN76" s="39"/>
      <c r="BO76" s="39"/>
      <c r="BP76" s="39"/>
      <c r="BQ76" s="39"/>
      <c r="BR76" s="39"/>
      <c r="BS76" s="39"/>
      <c r="BT76" s="39"/>
      <c r="BU76" s="39"/>
      <c r="BV76" s="39"/>
      <c r="BW76" s="39"/>
      <c r="BX76" s="39"/>
      <c r="BY76" s="39"/>
      <c r="BZ76" s="39"/>
      <c r="CA76" s="39"/>
      <c r="CB76" s="39"/>
      <c r="CC76" s="39"/>
      <c r="CD76" s="39"/>
      <c r="CE76" s="39"/>
      <c r="CF76" s="39"/>
      <c r="CG76" s="39"/>
      <c r="CH76" s="39"/>
      <c r="CI76" s="39"/>
      <c r="CJ76" s="39"/>
      <c r="CK76" s="39"/>
      <c r="CL76" s="39"/>
      <c r="CM76" s="39"/>
      <c r="CN76" s="39"/>
      <c r="CO76" s="39"/>
      <c r="CP76" s="39"/>
      <c r="CQ76" s="39"/>
      <c r="CR76" s="39"/>
      <c r="CS76" s="39"/>
      <c r="CT76" s="39"/>
      <c r="CU76" s="39"/>
      <c r="CV76" s="39"/>
      <c r="CW76" s="39"/>
      <c r="CX76" s="39"/>
      <c r="CY76" s="39"/>
      <c r="CZ76" s="39"/>
      <c r="DA76" s="39"/>
      <c r="DB76" s="39"/>
      <c r="DC76" s="39"/>
    </row>
    <row r="77" spans="1:107" ht="15" customHeight="1" collapsed="1" x14ac:dyDescent="0.2">
      <c r="C77" s="9"/>
      <c r="E77" s="25"/>
      <c r="AE77" s="123"/>
    </row>
    <row r="78" spans="1:107" customFormat="1" ht="15" customHeight="1" x14ac:dyDescent="0.25">
      <c r="A78" s="52" t="s">
        <v>34</v>
      </c>
      <c r="B78" s="8"/>
      <c r="C78" s="9"/>
      <c r="D78" s="8"/>
      <c r="E78" s="25"/>
      <c r="F78" s="8"/>
      <c r="G78" s="25"/>
      <c r="H78" s="8"/>
      <c r="I78" s="86"/>
      <c r="J78" s="86"/>
      <c r="K78" s="86"/>
      <c r="L78" s="25"/>
      <c r="M78" s="8"/>
      <c r="N78" s="8"/>
      <c r="O78" s="73"/>
      <c r="P78" s="8"/>
      <c r="Q78" s="8"/>
      <c r="R78" s="47"/>
      <c r="S78" s="8"/>
      <c r="T78" s="8"/>
      <c r="U78" s="77"/>
      <c r="V78" s="8"/>
      <c r="W78" s="25"/>
      <c r="X78" s="25"/>
      <c r="Y78" s="25"/>
      <c r="Z78" s="94"/>
      <c r="AA78" s="94"/>
      <c r="AB78" s="67"/>
      <c r="AE78" s="123"/>
      <c r="AF78" s="103"/>
      <c r="AG78" s="67"/>
      <c r="AH78" s="67"/>
      <c r="AI78" s="67"/>
    </row>
    <row r="79" spans="1:107" customFormat="1" ht="15" x14ac:dyDescent="0.25">
      <c r="A79" s="8">
        <v>24215</v>
      </c>
      <c r="B79" s="8" t="s">
        <v>268</v>
      </c>
      <c r="C79" s="8" t="s">
        <v>269</v>
      </c>
      <c r="D79" s="8" t="s">
        <v>270</v>
      </c>
      <c r="E79" s="8">
        <v>75751</v>
      </c>
      <c r="F79" s="8" t="s">
        <v>105</v>
      </c>
      <c r="G79" s="8">
        <v>4</v>
      </c>
      <c r="H79" s="8" t="s">
        <v>84</v>
      </c>
      <c r="I79" s="86"/>
      <c r="J79" s="86"/>
      <c r="K79" s="86" t="s">
        <v>190</v>
      </c>
      <c r="L79" s="25"/>
      <c r="M79" s="8" t="s">
        <v>69</v>
      </c>
      <c r="N79" s="47">
        <v>57</v>
      </c>
      <c r="O79" s="73">
        <v>0</v>
      </c>
      <c r="P79" s="47">
        <v>57</v>
      </c>
      <c r="Q79" s="47" t="s">
        <v>78</v>
      </c>
      <c r="R79" s="47">
        <v>1262000</v>
      </c>
      <c r="S79" s="47" t="s">
        <v>271</v>
      </c>
      <c r="T79" s="47" t="s">
        <v>72</v>
      </c>
      <c r="U79" s="77">
        <v>48213951201</v>
      </c>
      <c r="V79" s="77">
        <v>139</v>
      </c>
      <c r="W79" s="98">
        <v>17</v>
      </c>
      <c r="X79" s="99">
        <v>4</v>
      </c>
      <c r="Y79" s="99">
        <v>8</v>
      </c>
      <c r="Z79" s="99">
        <v>4</v>
      </c>
      <c r="AA79" s="99">
        <v>0</v>
      </c>
      <c r="AB79" s="98">
        <v>1</v>
      </c>
      <c r="AC79">
        <v>173</v>
      </c>
      <c r="AE79" s="123">
        <v>4068.57</v>
      </c>
      <c r="AF79" s="111" t="s">
        <v>464</v>
      </c>
      <c r="AG79" s="67" t="s">
        <v>465</v>
      </c>
      <c r="AH79" s="67" t="s">
        <v>465</v>
      </c>
      <c r="AI79" s="67" t="s">
        <v>465</v>
      </c>
    </row>
    <row r="80" spans="1:107" customFormat="1" ht="15" x14ac:dyDescent="0.25">
      <c r="A80" s="8">
        <v>24103</v>
      </c>
      <c r="B80" s="8" t="s">
        <v>262</v>
      </c>
      <c r="C80" s="8" t="s">
        <v>263</v>
      </c>
      <c r="D80" s="8" t="s">
        <v>264</v>
      </c>
      <c r="E80" s="8">
        <v>75455</v>
      </c>
      <c r="F80" s="8" t="s">
        <v>265</v>
      </c>
      <c r="G80" s="8">
        <v>4</v>
      </c>
      <c r="H80" s="8" t="s">
        <v>84</v>
      </c>
      <c r="I80" s="86"/>
      <c r="J80" s="86"/>
      <c r="K80" s="86" t="s">
        <v>190</v>
      </c>
      <c r="L80" s="25"/>
      <c r="M80" s="8" t="s">
        <v>69</v>
      </c>
      <c r="N80" s="47">
        <v>60</v>
      </c>
      <c r="O80" s="73">
        <v>0</v>
      </c>
      <c r="P80" s="47">
        <v>60</v>
      </c>
      <c r="Q80" s="47" t="s">
        <v>70</v>
      </c>
      <c r="R80" s="47">
        <v>1598863</v>
      </c>
      <c r="S80" s="47" t="s">
        <v>266</v>
      </c>
      <c r="T80" s="47" t="s">
        <v>267</v>
      </c>
      <c r="U80" s="77">
        <v>48449950600</v>
      </c>
      <c r="V80" s="77">
        <v>138</v>
      </c>
      <c r="W80" s="98">
        <v>17</v>
      </c>
      <c r="X80" s="99">
        <v>4</v>
      </c>
      <c r="Y80" s="99">
        <v>8</v>
      </c>
      <c r="Z80" s="99">
        <v>4</v>
      </c>
      <c r="AA80" s="99">
        <v>0</v>
      </c>
      <c r="AB80" s="98">
        <v>1</v>
      </c>
      <c r="AC80">
        <v>172</v>
      </c>
      <c r="AE80" s="123">
        <v>10825.64</v>
      </c>
      <c r="AF80" s="111" t="s">
        <v>464</v>
      </c>
      <c r="AG80" s="67" t="s">
        <v>465</v>
      </c>
      <c r="AH80" s="67" t="s">
        <v>465</v>
      </c>
      <c r="AI80" s="67" t="s">
        <v>465</v>
      </c>
    </row>
    <row r="81" spans="1:107" customFormat="1" ht="15" x14ac:dyDescent="0.25">
      <c r="A81" s="8">
        <v>24048</v>
      </c>
      <c r="B81" s="8" t="s">
        <v>256</v>
      </c>
      <c r="C81" s="8" t="s">
        <v>257</v>
      </c>
      <c r="D81" s="8" t="s">
        <v>258</v>
      </c>
      <c r="E81" s="8">
        <v>75662</v>
      </c>
      <c r="F81" s="8" t="s">
        <v>259</v>
      </c>
      <c r="G81" s="8">
        <v>4</v>
      </c>
      <c r="H81" s="8" t="s">
        <v>84</v>
      </c>
      <c r="I81" s="86"/>
      <c r="J81" s="86"/>
      <c r="K81" s="86" t="s">
        <v>190</v>
      </c>
      <c r="L81" s="25"/>
      <c r="M81" s="8" t="s">
        <v>69</v>
      </c>
      <c r="N81" s="47">
        <v>59</v>
      </c>
      <c r="O81" s="73">
        <v>0</v>
      </c>
      <c r="P81" s="47">
        <v>59</v>
      </c>
      <c r="Q81" s="47" t="s">
        <v>78</v>
      </c>
      <c r="R81" s="47">
        <v>1562863</v>
      </c>
      <c r="S81" s="47" t="s">
        <v>260</v>
      </c>
      <c r="T81" s="47" t="s">
        <v>261</v>
      </c>
      <c r="U81" s="77">
        <v>48183010600</v>
      </c>
      <c r="V81" s="77">
        <v>138</v>
      </c>
      <c r="W81" s="98">
        <v>0</v>
      </c>
      <c r="X81" s="99">
        <v>4</v>
      </c>
      <c r="Y81" s="99">
        <v>8</v>
      </c>
      <c r="Z81" s="99">
        <v>4</v>
      </c>
      <c r="AA81" s="99">
        <v>0</v>
      </c>
      <c r="AB81" s="98">
        <v>1</v>
      </c>
      <c r="AC81">
        <v>155</v>
      </c>
      <c r="AE81" s="123">
        <v>4357.84</v>
      </c>
      <c r="AF81" s="103"/>
      <c r="AG81" s="67"/>
      <c r="AH81" s="67"/>
      <c r="AI81" s="67"/>
    </row>
    <row r="82" spans="1:107" ht="15" customHeight="1" x14ac:dyDescent="0.25">
      <c r="A82" s="17" t="s">
        <v>23</v>
      </c>
      <c r="B82" s="18"/>
      <c r="C82" s="41">
        <v>1676366.0779386815</v>
      </c>
      <c r="D82" s="20"/>
      <c r="E82" s="25"/>
      <c r="F82" s="20"/>
      <c r="G82" s="26"/>
      <c r="H82" s="28"/>
      <c r="I82" s="89"/>
      <c r="J82" s="89"/>
      <c r="K82" s="89"/>
      <c r="M82" s="20"/>
      <c r="N82" s="20"/>
      <c r="O82" s="74"/>
      <c r="P82" s="20"/>
      <c r="Q82" s="21" t="s">
        <v>19</v>
      </c>
      <c r="R82" s="46">
        <f>SUM(R79:R81)</f>
        <v>4423726</v>
      </c>
      <c r="S82" s="22"/>
      <c r="T82" s="20"/>
      <c r="U82" s="82"/>
      <c r="V82" s="20"/>
      <c r="W82" s="26"/>
      <c r="X82" s="26"/>
      <c r="AB82" s="67"/>
      <c r="AC82"/>
      <c r="AD82"/>
      <c r="AE82" s="123"/>
      <c r="AF82" s="103"/>
      <c r="AG82" s="67"/>
      <c r="AH82" s="67"/>
      <c r="AI82" s="67"/>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row>
    <row r="83" spans="1:107" ht="15" customHeight="1" collapsed="1" x14ac:dyDescent="0.2">
      <c r="C83" s="9"/>
      <c r="E83" s="25"/>
      <c r="AE83" s="123"/>
    </row>
    <row r="84" spans="1:107" customFormat="1" ht="15" customHeight="1" x14ac:dyDescent="0.25">
      <c r="A84" s="52" t="s">
        <v>35</v>
      </c>
      <c r="B84" s="8"/>
      <c r="C84" s="9"/>
      <c r="D84" s="8"/>
      <c r="E84" s="25"/>
      <c r="F84" s="8"/>
      <c r="G84" s="25"/>
      <c r="H84" s="8"/>
      <c r="I84" s="86"/>
      <c r="J84" s="86"/>
      <c r="K84" s="86"/>
      <c r="L84" s="25"/>
      <c r="M84" s="8"/>
      <c r="N84" s="8"/>
      <c r="O84" s="73"/>
      <c r="P84" s="8"/>
      <c r="Q84" s="8"/>
      <c r="R84" s="47"/>
      <c r="S84" s="8"/>
      <c r="T84" s="8"/>
      <c r="U84" s="77"/>
      <c r="V84" s="8"/>
      <c r="W84" s="25"/>
      <c r="X84" s="25"/>
      <c r="Y84" s="25"/>
      <c r="Z84" s="94"/>
      <c r="AA84" s="94"/>
      <c r="AB84" s="67"/>
      <c r="AE84" s="123"/>
      <c r="AF84" s="103"/>
      <c r="AG84" s="67"/>
      <c r="AH84" s="67"/>
      <c r="AI84" s="67"/>
    </row>
    <row r="85" spans="1:107" customFormat="1" ht="15" x14ac:dyDescent="0.25">
      <c r="A85" s="8">
        <v>24136</v>
      </c>
      <c r="B85" s="8" t="s">
        <v>276</v>
      </c>
      <c r="C85" s="8" t="s">
        <v>277</v>
      </c>
      <c r="D85" s="8" t="s">
        <v>274</v>
      </c>
      <c r="E85" s="8">
        <v>75702</v>
      </c>
      <c r="F85" s="8" t="s">
        <v>275</v>
      </c>
      <c r="G85" s="8">
        <v>4</v>
      </c>
      <c r="H85" s="8" t="s">
        <v>68</v>
      </c>
      <c r="I85" s="86"/>
      <c r="J85" s="86"/>
      <c r="K85" s="86" t="s">
        <v>190</v>
      </c>
      <c r="L85" s="25"/>
      <c r="M85" s="8" t="s">
        <v>444</v>
      </c>
      <c r="N85" s="47">
        <v>88</v>
      </c>
      <c r="O85" s="73">
        <v>0</v>
      </c>
      <c r="P85" s="47">
        <v>88</v>
      </c>
      <c r="Q85" s="47" t="s">
        <v>70</v>
      </c>
      <c r="R85" s="47">
        <v>1851712</v>
      </c>
      <c r="S85" s="47" t="s">
        <v>278</v>
      </c>
      <c r="T85" s="47" t="s">
        <v>279</v>
      </c>
      <c r="U85" s="77">
        <v>48423000500</v>
      </c>
      <c r="V85" s="77">
        <v>134</v>
      </c>
      <c r="W85" s="98">
        <v>17</v>
      </c>
      <c r="X85" s="99">
        <v>4</v>
      </c>
      <c r="Y85" s="99">
        <v>8</v>
      </c>
      <c r="Z85" s="99">
        <v>4</v>
      </c>
      <c r="AA85" s="99">
        <v>7</v>
      </c>
      <c r="AB85" s="98">
        <v>1</v>
      </c>
      <c r="AC85">
        <v>175</v>
      </c>
      <c r="AE85" s="123">
        <v>3539.19</v>
      </c>
      <c r="AF85" s="111" t="s">
        <v>466</v>
      </c>
      <c r="AG85" s="67" t="s">
        <v>465</v>
      </c>
      <c r="AH85" s="67" t="s">
        <v>465</v>
      </c>
      <c r="AI85" s="110" t="s">
        <v>465</v>
      </c>
    </row>
    <row r="86" spans="1:107" customFormat="1" ht="15" x14ac:dyDescent="0.25">
      <c r="A86" s="8">
        <v>24216</v>
      </c>
      <c r="B86" s="8" t="s">
        <v>280</v>
      </c>
      <c r="C86" s="8" t="s">
        <v>281</v>
      </c>
      <c r="D86" s="8" t="s">
        <v>282</v>
      </c>
      <c r="E86" s="8">
        <v>75604</v>
      </c>
      <c r="F86" s="8" t="s">
        <v>259</v>
      </c>
      <c r="G86" s="8">
        <v>4</v>
      </c>
      <c r="H86" s="8" t="s">
        <v>68</v>
      </c>
      <c r="I86" s="86"/>
      <c r="J86" s="86"/>
      <c r="K86" s="86" t="s">
        <v>190</v>
      </c>
      <c r="L86" s="25"/>
      <c r="M86" s="8" t="s">
        <v>69</v>
      </c>
      <c r="N86" s="47">
        <v>84</v>
      </c>
      <c r="O86" s="73">
        <v>0</v>
      </c>
      <c r="P86" s="47">
        <v>84</v>
      </c>
      <c r="Q86" s="47" t="s">
        <v>78</v>
      </c>
      <c r="R86" s="47">
        <v>1851711</v>
      </c>
      <c r="S86" s="47" t="s">
        <v>271</v>
      </c>
      <c r="T86" s="47" t="s">
        <v>72</v>
      </c>
      <c r="U86" s="77">
        <v>48183000601</v>
      </c>
      <c r="V86" s="77">
        <v>138</v>
      </c>
      <c r="W86" s="98">
        <v>17</v>
      </c>
      <c r="X86" s="99">
        <v>4</v>
      </c>
      <c r="Y86" s="99">
        <v>8</v>
      </c>
      <c r="Z86" s="99">
        <v>4</v>
      </c>
      <c r="AA86" s="99">
        <v>0</v>
      </c>
      <c r="AB86" s="98">
        <v>1</v>
      </c>
      <c r="AC86">
        <v>172</v>
      </c>
      <c r="AE86" s="123">
        <v>6793.93</v>
      </c>
      <c r="AF86" s="103"/>
      <c r="AG86" s="67"/>
      <c r="AH86" s="67"/>
      <c r="AI86" s="67"/>
    </row>
    <row r="87" spans="1:107" customFormat="1" ht="15" x14ac:dyDescent="0.25">
      <c r="A87" s="8">
        <v>24047</v>
      </c>
      <c r="B87" s="8" t="s">
        <v>272</v>
      </c>
      <c r="C87" s="8" t="s">
        <v>273</v>
      </c>
      <c r="D87" s="8" t="s">
        <v>274</v>
      </c>
      <c r="E87" s="8">
        <v>75701</v>
      </c>
      <c r="F87" s="8" t="s">
        <v>275</v>
      </c>
      <c r="G87" s="8">
        <v>4</v>
      </c>
      <c r="H87" s="8" t="s">
        <v>68</v>
      </c>
      <c r="I87" s="86"/>
      <c r="J87" s="86"/>
      <c r="K87" s="86" t="s">
        <v>190</v>
      </c>
      <c r="L87" s="25"/>
      <c r="M87" s="8" t="s">
        <v>69</v>
      </c>
      <c r="N87" s="47">
        <v>45</v>
      </c>
      <c r="O87" s="73">
        <v>0</v>
      </c>
      <c r="P87" s="47">
        <v>45</v>
      </c>
      <c r="Q87" s="47" t="s">
        <v>78</v>
      </c>
      <c r="R87" s="47">
        <v>1234474</v>
      </c>
      <c r="S87" s="47" t="s">
        <v>260</v>
      </c>
      <c r="T87" s="47" t="s">
        <v>261</v>
      </c>
      <c r="U87" s="77">
        <v>48423000900</v>
      </c>
      <c r="V87" s="77">
        <v>137</v>
      </c>
      <c r="W87" s="98">
        <v>17</v>
      </c>
      <c r="X87" s="99">
        <v>4</v>
      </c>
      <c r="Y87" s="99">
        <v>8</v>
      </c>
      <c r="Z87" s="99">
        <v>4</v>
      </c>
      <c r="AA87" s="99">
        <v>0</v>
      </c>
      <c r="AB87" s="98">
        <v>1</v>
      </c>
      <c r="AC87">
        <v>171</v>
      </c>
      <c r="AE87" s="123">
        <v>6850.03</v>
      </c>
      <c r="AF87" s="103"/>
      <c r="AG87" s="67"/>
      <c r="AH87" s="67"/>
      <c r="AI87" s="67"/>
    </row>
    <row r="88" spans="1:107" ht="15" customHeight="1" x14ac:dyDescent="0.25">
      <c r="A88" s="17" t="s">
        <v>23</v>
      </c>
      <c r="B88" s="18"/>
      <c r="C88" s="41">
        <v>1293746.0125928433</v>
      </c>
      <c r="D88" s="20"/>
      <c r="E88" s="25"/>
      <c r="F88" s="20"/>
      <c r="G88" s="26"/>
      <c r="H88" s="28"/>
      <c r="I88" s="89"/>
      <c r="J88" s="89"/>
      <c r="K88" s="89"/>
      <c r="M88" s="20"/>
      <c r="N88" s="20"/>
      <c r="O88" s="74"/>
      <c r="P88" s="20"/>
      <c r="Q88" s="21" t="s">
        <v>19</v>
      </c>
      <c r="R88" s="46">
        <f>SUM(R85:R87)</f>
        <v>4937897</v>
      </c>
      <c r="S88" s="22"/>
      <c r="T88" s="20"/>
      <c r="U88" s="82"/>
      <c r="V88" s="20"/>
      <c r="W88" s="26"/>
      <c r="X88" s="26"/>
      <c r="AB88" s="67"/>
      <c r="AC88"/>
      <c r="AD88"/>
      <c r="AE88" s="123"/>
      <c r="AF88" s="103"/>
      <c r="AG88" s="67"/>
      <c r="AH88" s="67"/>
      <c r="AI88" s="67"/>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row>
    <row r="89" spans="1:107" ht="15" customHeight="1" x14ac:dyDescent="0.2">
      <c r="C89" s="9"/>
      <c r="E89" s="25"/>
      <c r="AE89" s="123"/>
    </row>
    <row r="90" spans="1:107" customFormat="1" ht="15" customHeight="1" x14ac:dyDescent="0.25">
      <c r="A90" s="52" t="s">
        <v>36</v>
      </c>
      <c r="B90" s="8"/>
      <c r="C90" s="9"/>
      <c r="D90" s="8"/>
      <c r="E90" s="25"/>
      <c r="F90" s="8"/>
      <c r="G90" s="25"/>
      <c r="H90" s="8"/>
      <c r="I90" s="86"/>
      <c r="J90" s="86"/>
      <c r="K90" s="86"/>
      <c r="L90" s="25"/>
      <c r="M90" s="8"/>
      <c r="N90" s="8"/>
      <c r="O90" s="73"/>
      <c r="P90" s="8"/>
      <c r="Q90" s="8"/>
      <c r="R90" s="47"/>
      <c r="S90" s="8"/>
      <c r="T90" s="8"/>
      <c r="U90" s="77"/>
      <c r="V90" s="8"/>
      <c r="W90" s="25"/>
      <c r="X90" s="25"/>
      <c r="Y90" s="25"/>
      <c r="Z90" s="94"/>
      <c r="AA90" s="94"/>
      <c r="AB90" s="67"/>
      <c r="AE90" s="123"/>
      <c r="AF90" s="103"/>
      <c r="AG90" s="67"/>
      <c r="AH90" s="67"/>
      <c r="AI90" s="67"/>
    </row>
    <row r="91" spans="1:107" customFormat="1" ht="15" x14ac:dyDescent="0.25">
      <c r="A91" s="8">
        <v>24115</v>
      </c>
      <c r="B91" s="8" t="s">
        <v>283</v>
      </c>
      <c r="C91" s="8" t="s">
        <v>284</v>
      </c>
      <c r="D91" s="8" t="s">
        <v>285</v>
      </c>
      <c r="E91" s="8">
        <v>75961</v>
      </c>
      <c r="F91" s="8" t="s">
        <v>285</v>
      </c>
      <c r="G91" s="8">
        <v>5</v>
      </c>
      <c r="H91" s="8" t="s">
        <v>84</v>
      </c>
      <c r="I91" s="86"/>
      <c r="J91" s="86"/>
      <c r="K91" s="86" t="s">
        <v>191</v>
      </c>
      <c r="L91" s="25"/>
      <c r="M91" s="8" t="s">
        <v>69</v>
      </c>
      <c r="N91" s="47">
        <v>66</v>
      </c>
      <c r="O91" s="73">
        <v>0</v>
      </c>
      <c r="P91" s="47">
        <v>66</v>
      </c>
      <c r="Q91" s="47" t="s">
        <v>78</v>
      </c>
      <c r="R91" s="47">
        <v>1716205</v>
      </c>
      <c r="S91" s="47" t="s">
        <v>286</v>
      </c>
      <c r="T91" s="47" t="s">
        <v>226</v>
      </c>
      <c r="U91" s="77">
        <v>48347950306</v>
      </c>
      <c r="V91" s="77">
        <v>136</v>
      </c>
      <c r="W91" s="98">
        <v>17</v>
      </c>
      <c r="X91" s="99">
        <v>4</v>
      </c>
      <c r="Y91" s="99">
        <v>8</v>
      </c>
      <c r="Z91" s="99">
        <v>4</v>
      </c>
      <c r="AA91" s="99">
        <v>0</v>
      </c>
      <c r="AB91" s="98">
        <v>1</v>
      </c>
      <c r="AC91">
        <v>170</v>
      </c>
      <c r="AE91" s="123">
        <v>14907.99</v>
      </c>
      <c r="AF91" s="111" t="s">
        <v>466</v>
      </c>
      <c r="AG91" s="110" t="s">
        <v>465</v>
      </c>
      <c r="AH91" s="110" t="s">
        <v>465</v>
      </c>
      <c r="AI91" s="110" t="s">
        <v>465</v>
      </c>
    </row>
    <row r="92" spans="1:107" ht="15" customHeight="1" x14ac:dyDescent="0.25">
      <c r="A92" s="17" t="s">
        <v>23</v>
      </c>
      <c r="B92" s="18"/>
      <c r="C92" s="41">
        <v>1198888.3428751957</v>
      </c>
      <c r="D92" s="20"/>
      <c r="E92" s="25"/>
      <c r="F92" s="20"/>
      <c r="G92" s="26"/>
      <c r="H92" s="28"/>
      <c r="I92" s="89"/>
      <c r="J92" s="89"/>
      <c r="K92" s="89"/>
      <c r="M92" s="20"/>
      <c r="N92" s="20"/>
      <c r="O92" s="74"/>
      <c r="P92" s="20"/>
      <c r="Q92" s="21" t="s">
        <v>19</v>
      </c>
      <c r="R92" s="46">
        <f>SUM(R91:R91)</f>
        <v>1716205</v>
      </c>
      <c r="S92" s="22"/>
      <c r="T92" s="20"/>
      <c r="U92" s="82"/>
      <c r="V92" s="20"/>
      <c r="W92" s="26"/>
      <c r="X92" s="26"/>
      <c r="AB92" s="67"/>
      <c r="AC92"/>
      <c r="AD92"/>
      <c r="AE92" s="123"/>
      <c r="AF92" s="103"/>
      <c r="AG92" s="67"/>
      <c r="AH92" s="67"/>
      <c r="AI92" s="67"/>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row>
    <row r="93" spans="1:107" ht="15" customHeight="1" x14ac:dyDescent="0.2">
      <c r="C93" s="9"/>
      <c r="E93" s="25"/>
      <c r="AE93" s="123"/>
    </row>
    <row r="94" spans="1:107" ht="15" customHeight="1" x14ac:dyDescent="0.2">
      <c r="A94" s="52" t="s">
        <v>37</v>
      </c>
      <c r="C94" s="9"/>
      <c r="E94" s="25"/>
      <c r="AE94" s="123"/>
    </row>
    <row r="95" spans="1:107" customFormat="1" ht="15" x14ac:dyDescent="0.25">
      <c r="A95" s="8">
        <v>24089</v>
      </c>
      <c r="B95" s="8" t="s">
        <v>287</v>
      </c>
      <c r="C95" s="8" t="s">
        <v>288</v>
      </c>
      <c r="D95" s="8" t="s">
        <v>289</v>
      </c>
      <c r="E95" s="8">
        <v>77701</v>
      </c>
      <c r="F95" s="8" t="s">
        <v>290</v>
      </c>
      <c r="G95" s="8">
        <v>5</v>
      </c>
      <c r="H95" s="8" t="s">
        <v>68</v>
      </c>
      <c r="I95" s="86"/>
      <c r="J95" s="86"/>
      <c r="K95" s="86" t="s">
        <v>190</v>
      </c>
      <c r="L95" s="25"/>
      <c r="M95" s="8" t="s">
        <v>69</v>
      </c>
      <c r="N95" s="47">
        <v>56</v>
      </c>
      <c r="O95" s="73">
        <v>0</v>
      </c>
      <c r="P95" s="47">
        <v>56</v>
      </c>
      <c r="Q95" s="47" t="s">
        <v>70</v>
      </c>
      <c r="R95" s="47">
        <v>1630000</v>
      </c>
      <c r="S95" s="47" t="s">
        <v>291</v>
      </c>
      <c r="T95" s="47" t="s">
        <v>292</v>
      </c>
      <c r="U95" s="77">
        <v>48245001200</v>
      </c>
      <c r="V95" s="77">
        <v>127</v>
      </c>
      <c r="W95" s="98">
        <v>17</v>
      </c>
      <c r="X95" s="99">
        <v>4</v>
      </c>
      <c r="Y95" s="99">
        <v>8</v>
      </c>
      <c r="Z95" s="99">
        <v>4</v>
      </c>
      <c r="AA95" s="99">
        <v>7</v>
      </c>
      <c r="AB95" s="98">
        <v>1</v>
      </c>
      <c r="AC95">
        <v>168</v>
      </c>
      <c r="AE95" s="123">
        <v>12065.8</v>
      </c>
      <c r="AF95" s="111" t="s">
        <v>464</v>
      </c>
      <c r="AG95" s="67" t="s">
        <v>465</v>
      </c>
      <c r="AH95" s="67" t="s">
        <v>465</v>
      </c>
      <c r="AI95" s="110" t="s">
        <v>465</v>
      </c>
    </row>
    <row r="96" spans="1:107" ht="15" customHeight="1" x14ac:dyDescent="0.25">
      <c r="A96" s="17" t="s">
        <v>23</v>
      </c>
      <c r="B96" s="18"/>
      <c r="C96" s="41">
        <v>1175518.7450648115</v>
      </c>
      <c r="D96" s="20"/>
      <c r="E96" s="25"/>
      <c r="F96" s="20"/>
      <c r="G96" s="26"/>
      <c r="H96" s="28"/>
      <c r="I96" s="89"/>
      <c r="J96" s="89"/>
      <c r="K96" s="89"/>
      <c r="M96" s="20"/>
      <c r="N96" s="20"/>
      <c r="O96" s="74"/>
      <c r="P96" s="20"/>
      <c r="Q96" s="21" t="s">
        <v>19</v>
      </c>
      <c r="R96" s="46">
        <f>SUM(R95:R95)</f>
        <v>1630000</v>
      </c>
      <c r="S96" s="22"/>
      <c r="T96" s="20"/>
      <c r="U96" s="82"/>
      <c r="V96" s="20"/>
      <c r="W96" s="26"/>
      <c r="X96" s="26"/>
      <c r="AB96" s="67"/>
      <c r="AC96"/>
      <c r="AD96"/>
      <c r="AE96" s="123"/>
      <c r="AF96" s="103"/>
      <c r="AG96" s="67"/>
      <c r="AH96" s="67"/>
      <c r="AI96" s="67"/>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row>
    <row r="97" spans="1:107" ht="15" customHeight="1" x14ac:dyDescent="0.2">
      <c r="C97" s="9"/>
      <c r="E97" s="25"/>
      <c r="AE97" s="123"/>
    </row>
    <row r="98" spans="1:107" customFormat="1" ht="15" customHeight="1" x14ac:dyDescent="0.25">
      <c r="A98" s="52" t="s">
        <v>38</v>
      </c>
      <c r="B98" s="8"/>
      <c r="C98" s="9"/>
      <c r="D98" s="8"/>
      <c r="E98" s="25"/>
      <c r="F98" s="8"/>
      <c r="G98" s="25"/>
      <c r="H98" s="8"/>
      <c r="I98" s="86"/>
      <c r="J98" s="86"/>
      <c r="K98" s="86"/>
      <c r="L98" s="25"/>
      <c r="M98" s="8"/>
      <c r="N98" s="8"/>
      <c r="O98" s="73"/>
      <c r="P98" s="8"/>
      <c r="Q98" s="8"/>
      <c r="R98" s="47"/>
      <c r="S98" s="8"/>
      <c r="T98" s="8"/>
      <c r="U98" s="77"/>
      <c r="V98" s="8"/>
      <c r="W98" s="25"/>
      <c r="X98" s="25"/>
      <c r="Y98" s="25"/>
      <c r="Z98" s="94"/>
      <c r="AA98" s="94"/>
      <c r="AB98" s="67"/>
      <c r="AE98" s="123"/>
      <c r="AF98" s="103"/>
      <c r="AG98" s="67"/>
      <c r="AH98" s="67"/>
      <c r="AI98" s="67"/>
    </row>
    <row r="99" spans="1:107" customFormat="1" ht="15" x14ac:dyDescent="0.25">
      <c r="A99" s="64">
        <v>24065</v>
      </c>
      <c r="B99" s="8" t="s">
        <v>298</v>
      </c>
      <c r="C99" s="8" t="s">
        <v>299</v>
      </c>
      <c r="D99" s="8" t="s">
        <v>300</v>
      </c>
      <c r="E99" s="8">
        <v>77340</v>
      </c>
      <c r="F99" s="8" t="s">
        <v>301</v>
      </c>
      <c r="G99" s="8">
        <v>6</v>
      </c>
      <c r="H99" s="8" t="s">
        <v>84</v>
      </c>
      <c r="I99" s="86"/>
      <c r="J99" s="86"/>
      <c r="K99" s="86" t="s">
        <v>190</v>
      </c>
      <c r="L99" s="25"/>
      <c r="M99" s="8" t="s">
        <v>444</v>
      </c>
      <c r="N99" s="47">
        <v>68</v>
      </c>
      <c r="O99" s="73">
        <v>0</v>
      </c>
      <c r="P99" s="47">
        <v>68</v>
      </c>
      <c r="Q99" s="47" t="s">
        <v>70</v>
      </c>
      <c r="R99" s="47">
        <v>912124</v>
      </c>
      <c r="S99" s="47" t="s">
        <v>302</v>
      </c>
      <c r="T99" s="47" t="s">
        <v>303</v>
      </c>
      <c r="U99" s="77">
        <v>48471790700</v>
      </c>
      <c r="V99" s="77">
        <v>130</v>
      </c>
      <c r="W99" s="98">
        <v>17</v>
      </c>
      <c r="X99" s="99">
        <v>4</v>
      </c>
      <c r="Y99" s="99">
        <v>8</v>
      </c>
      <c r="Z99" s="99">
        <v>4</v>
      </c>
      <c r="AA99" s="99">
        <v>7</v>
      </c>
      <c r="AB99" s="98">
        <v>1</v>
      </c>
      <c r="AC99">
        <v>171</v>
      </c>
      <c r="AE99" s="123">
        <v>11290.170325653664</v>
      </c>
      <c r="AF99" s="111" t="s">
        <v>466</v>
      </c>
      <c r="AG99" s="67" t="s">
        <v>465</v>
      </c>
      <c r="AH99" s="67" t="s">
        <v>465</v>
      </c>
      <c r="AI99" s="110" t="s">
        <v>465</v>
      </c>
    </row>
    <row r="100" spans="1:107" customFormat="1" ht="15" x14ac:dyDescent="0.25">
      <c r="A100" s="8">
        <v>24012</v>
      </c>
      <c r="B100" s="8" t="s">
        <v>293</v>
      </c>
      <c r="C100" s="8" t="s">
        <v>294</v>
      </c>
      <c r="D100" s="8" t="s">
        <v>295</v>
      </c>
      <c r="E100" s="8">
        <v>77437</v>
      </c>
      <c r="F100" s="8" t="s">
        <v>296</v>
      </c>
      <c r="G100" s="8">
        <v>6</v>
      </c>
      <c r="H100" s="8" t="s">
        <v>84</v>
      </c>
      <c r="I100" s="86"/>
      <c r="J100" s="86"/>
      <c r="K100" s="86" t="s">
        <v>190</v>
      </c>
      <c r="L100" s="25"/>
      <c r="M100" s="8" t="s">
        <v>69</v>
      </c>
      <c r="N100" s="47">
        <v>28</v>
      </c>
      <c r="O100" s="73">
        <v>0</v>
      </c>
      <c r="P100" s="47">
        <v>28</v>
      </c>
      <c r="Q100" s="47" t="s">
        <v>78</v>
      </c>
      <c r="R100" s="47">
        <v>1032480</v>
      </c>
      <c r="S100" s="47" t="s">
        <v>297</v>
      </c>
      <c r="T100" s="47" t="s">
        <v>197</v>
      </c>
      <c r="U100" s="77">
        <v>48481740901</v>
      </c>
      <c r="V100" s="77">
        <v>131</v>
      </c>
      <c r="W100" s="98">
        <v>17</v>
      </c>
      <c r="X100" s="99">
        <v>4</v>
      </c>
      <c r="Y100" s="99">
        <v>8</v>
      </c>
      <c r="Z100" s="99">
        <v>4</v>
      </c>
      <c r="AA100" s="99">
        <v>0</v>
      </c>
      <c r="AB100" s="98">
        <v>1</v>
      </c>
      <c r="AC100">
        <v>165</v>
      </c>
      <c r="AE100" s="123">
        <v>6202.48</v>
      </c>
      <c r="AF100" s="103"/>
      <c r="AG100" s="67"/>
      <c r="AH100" s="67"/>
      <c r="AI100" s="67"/>
    </row>
    <row r="101" spans="1:107" ht="15" customHeight="1" x14ac:dyDescent="0.25">
      <c r="A101" s="17" t="s">
        <v>23</v>
      </c>
      <c r="B101" s="18"/>
      <c r="C101" s="41">
        <v>636014.76503189292</v>
      </c>
      <c r="D101" s="20"/>
      <c r="E101" s="25"/>
      <c r="F101" s="20"/>
      <c r="G101" s="26"/>
      <c r="H101" s="28"/>
      <c r="I101" s="89"/>
      <c r="J101" s="89"/>
      <c r="K101" s="89"/>
      <c r="L101" s="26"/>
      <c r="M101" s="20"/>
      <c r="N101" s="20"/>
      <c r="O101" s="74"/>
      <c r="P101" s="20"/>
      <c r="Q101" s="21" t="s">
        <v>19</v>
      </c>
      <c r="R101" s="46">
        <f>SUM(R99:R100)</f>
        <v>1944604</v>
      </c>
      <c r="S101" s="22"/>
      <c r="T101" s="20"/>
      <c r="U101" s="82"/>
      <c r="V101" s="20"/>
      <c r="W101" s="26"/>
      <c r="X101" s="26"/>
      <c r="AB101" s="67"/>
      <c r="AC101"/>
      <c r="AD101"/>
      <c r="AE101" s="123"/>
      <c r="AF101" s="103"/>
      <c r="AG101" s="67"/>
      <c r="AH101" s="67"/>
      <c r="AI101" s="67"/>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row>
    <row r="102" spans="1:107" ht="15" customHeight="1" x14ac:dyDescent="0.2">
      <c r="C102" s="9"/>
      <c r="E102" s="25"/>
      <c r="AE102" s="123"/>
    </row>
    <row r="103" spans="1:107" customFormat="1" ht="15" customHeight="1" x14ac:dyDescent="0.25">
      <c r="A103" s="52" t="s">
        <v>39</v>
      </c>
      <c r="B103" s="8"/>
      <c r="C103" s="9"/>
      <c r="D103" s="8"/>
      <c r="E103" s="25"/>
      <c r="F103" s="8"/>
      <c r="G103" s="25"/>
      <c r="H103" s="8"/>
      <c r="I103" s="86"/>
      <c r="J103" s="86"/>
      <c r="K103" s="86"/>
      <c r="L103" s="25"/>
      <c r="M103" s="8"/>
      <c r="N103" s="8"/>
      <c r="O103" s="73"/>
      <c r="P103" s="8"/>
      <c r="Q103" s="8"/>
      <c r="R103" s="47"/>
      <c r="S103" s="8"/>
      <c r="T103" s="8"/>
      <c r="U103" s="77"/>
      <c r="V103" s="8"/>
      <c r="W103" s="25"/>
      <c r="X103" s="25"/>
      <c r="Y103" s="25"/>
      <c r="Z103" s="94"/>
      <c r="AA103" s="94"/>
      <c r="AB103" s="67"/>
      <c r="AE103" s="123"/>
      <c r="AF103" s="103"/>
      <c r="AG103" s="67"/>
      <c r="AH103" s="67"/>
      <c r="AI103" s="67"/>
    </row>
    <row r="104" spans="1:107" customFormat="1" ht="15" customHeight="1" x14ac:dyDescent="0.25">
      <c r="A104" s="8">
        <v>24248</v>
      </c>
      <c r="B104" s="8" t="s">
        <v>338</v>
      </c>
      <c r="C104" s="8" t="s">
        <v>339</v>
      </c>
      <c r="D104" s="8" t="s">
        <v>154</v>
      </c>
      <c r="E104" s="8">
        <v>77091</v>
      </c>
      <c r="F104" s="8" t="s">
        <v>155</v>
      </c>
      <c r="G104" s="8">
        <v>6</v>
      </c>
      <c r="H104" s="8" t="s">
        <v>68</v>
      </c>
      <c r="I104" s="86"/>
      <c r="J104" s="86"/>
      <c r="K104" s="86" t="s">
        <v>191</v>
      </c>
      <c r="L104" s="25"/>
      <c r="M104" s="8" t="s">
        <v>69</v>
      </c>
      <c r="N104" s="47">
        <v>103</v>
      </c>
      <c r="O104" s="73">
        <v>0</v>
      </c>
      <c r="P104" s="47">
        <v>103</v>
      </c>
      <c r="Q104" s="47" t="s">
        <v>446</v>
      </c>
      <c r="R104" s="47">
        <v>2000000</v>
      </c>
      <c r="S104" s="47" t="s">
        <v>340</v>
      </c>
      <c r="T104" s="47" t="s">
        <v>341</v>
      </c>
      <c r="U104" s="77">
        <v>48201531800</v>
      </c>
      <c r="V104" s="77">
        <v>135</v>
      </c>
      <c r="W104" s="98">
        <v>17</v>
      </c>
      <c r="X104" s="99">
        <v>4</v>
      </c>
      <c r="Y104" s="99">
        <v>8</v>
      </c>
      <c r="Z104" s="99">
        <v>4</v>
      </c>
      <c r="AA104" s="99">
        <v>7</v>
      </c>
      <c r="AB104" s="98">
        <v>1</v>
      </c>
      <c r="AC104">
        <v>176</v>
      </c>
      <c r="AE104" s="123">
        <v>8859.08</v>
      </c>
      <c r="AF104" s="103" t="s">
        <v>466</v>
      </c>
      <c r="AG104" s="67" t="s">
        <v>465</v>
      </c>
      <c r="AH104" s="67" t="s">
        <v>465</v>
      </c>
      <c r="AI104" s="67" t="s">
        <v>465</v>
      </c>
    </row>
    <row r="105" spans="1:107" customFormat="1" ht="15" x14ac:dyDescent="0.25">
      <c r="A105" s="8">
        <v>24084</v>
      </c>
      <c r="B105" s="8" t="s">
        <v>321</v>
      </c>
      <c r="C105" s="8" t="s">
        <v>322</v>
      </c>
      <c r="D105" s="8" t="s">
        <v>154</v>
      </c>
      <c r="E105" s="8">
        <v>77087</v>
      </c>
      <c r="F105" s="8" t="s">
        <v>155</v>
      </c>
      <c r="G105" s="8">
        <v>6</v>
      </c>
      <c r="H105" s="8" t="s">
        <v>68</v>
      </c>
      <c r="I105" s="86"/>
      <c r="J105" s="86"/>
      <c r="K105" s="86" t="s">
        <v>190</v>
      </c>
      <c r="L105" s="25" t="s">
        <v>191</v>
      </c>
      <c r="M105" s="8" t="s">
        <v>69</v>
      </c>
      <c r="N105" s="47">
        <v>98</v>
      </c>
      <c r="O105" s="73">
        <v>22</v>
      </c>
      <c r="P105" s="47">
        <v>120</v>
      </c>
      <c r="Q105" s="47" t="s">
        <v>70</v>
      </c>
      <c r="R105" s="47">
        <v>2000000</v>
      </c>
      <c r="S105" s="47" t="s">
        <v>323</v>
      </c>
      <c r="T105" s="47" t="s">
        <v>315</v>
      </c>
      <c r="U105" s="77">
        <v>48201332600</v>
      </c>
      <c r="V105" s="77">
        <v>132</v>
      </c>
      <c r="W105" s="98">
        <v>17</v>
      </c>
      <c r="X105" s="99">
        <v>4</v>
      </c>
      <c r="Y105" s="99">
        <v>8</v>
      </c>
      <c r="Z105" s="99">
        <v>4</v>
      </c>
      <c r="AA105" s="99">
        <v>7</v>
      </c>
      <c r="AB105" s="98">
        <v>1</v>
      </c>
      <c r="AC105">
        <v>173</v>
      </c>
      <c r="AE105" s="123">
        <v>1456.32</v>
      </c>
      <c r="AF105" s="103" t="s">
        <v>466</v>
      </c>
      <c r="AG105" s="67" t="s">
        <v>465</v>
      </c>
      <c r="AH105" s="67" t="s">
        <v>465</v>
      </c>
      <c r="AI105" s="110" t="s">
        <v>465</v>
      </c>
    </row>
    <row r="106" spans="1:107" customFormat="1" ht="15" x14ac:dyDescent="0.25">
      <c r="A106" s="8">
        <v>24221</v>
      </c>
      <c r="B106" s="8" t="s">
        <v>336</v>
      </c>
      <c r="C106" s="8" t="s">
        <v>337</v>
      </c>
      <c r="D106" s="8" t="s">
        <v>154</v>
      </c>
      <c r="E106" s="8">
        <v>77072</v>
      </c>
      <c r="F106" s="8" t="s">
        <v>155</v>
      </c>
      <c r="G106" s="8">
        <v>6</v>
      </c>
      <c r="H106" s="8" t="s">
        <v>68</v>
      </c>
      <c r="I106" s="86"/>
      <c r="J106" s="86"/>
      <c r="K106" s="86" t="s">
        <v>190</v>
      </c>
      <c r="L106" s="25"/>
      <c r="M106" s="8" t="s">
        <v>69</v>
      </c>
      <c r="N106" s="47">
        <v>98</v>
      </c>
      <c r="O106" s="73">
        <v>0</v>
      </c>
      <c r="P106" s="47">
        <v>98</v>
      </c>
      <c r="Q106" s="47" t="s">
        <v>70</v>
      </c>
      <c r="R106" s="47">
        <v>2000000</v>
      </c>
      <c r="S106" s="47" t="s">
        <v>271</v>
      </c>
      <c r="T106" s="47" t="s">
        <v>72</v>
      </c>
      <c r="U106" s="77">
        <v>48201452501</v>
      </c>
      <c r="V106" s="77">
        <v>132</v>
      </c>
      <c r="W106" s="98">
        <v>17</v>
      </c>
      <c r="X106" s="99">
        <v>4</v>
      </c>
      <c r="Y106" s="99">
        <v>8</v>
      </c>
      <c r="Z106" s="99">
        <v>4</v>
      </c>
      <c r="AA106" s="99">
        <v>7</v>
      </c>
      <c r="AB106" s="98">
        <v>1</v>
      </c>
      <c r="AC106">
        <v>173</v>
      </c>
      <c r="AE106" s="123">
        <v>2207.86</v>
      </c>
      <c r="AF106" s="103" t="s">
        <v>466</v>
      </c>
      <c r="AG106" s="67" t="s">
        <v>465</v>
      </c>
      <c r="AH106" s="67" t="s">
        <v>465</v>
      </c>
      <c r="AI106" s="67" t="s">
        <v>465</v>
      </c>
    </row>
    <row r="107" spans="1:107" customFormat="1" ht="15" x14ac:dyDescent="0.25">
      <c r="A107" s="8">
        <v>24076</v>
      </c>
      <c r="B107" s="8" t="s">
        <v>312</v>
      </c>
      <c r="C107" s="8" t="s">
        <v>313</v>
      </c>
      <c r="D107" s="8" t="s">
        <v>154</v>
      </c>
      <c r="E107" s="8">
        <v>77045</v>
      </c>
      <c r="F107" s="8" t="s">
        <v>155</v>
      </c>
      <c r="G107" s="8">
        <v>6</v>
      </c>
      <c r="H107" s="8" t="s">
        <v>68</v>
      </c>
      <c r="I107" s="86"/>
      <c r="J107" s="86"/>
      <c r="K107" s="86" t="s">
        <v>190</v>
      </c>
      <c r="L107" s="25"/>
      <c r="M107" s="8" t="s">
        <v>69</v>
      </c>
      <c r="N107" s="47">
        <v>98</v>
      </c>
      <c r="O107" s="73">
        <v>30</v>
      </c>
      <c r="P107" s="47">
        <v>128</v>
      </c>
      <c r="Q107" s="47" t="s">
        <v>78</v>
      </c>
      <c r="R107" s="47">
        <v>2000000</v>
      </c>
      <c r="S107" s="47" t="s">
        <v>314</v>
      </c>
      <c r="T107" s="47" t="s">
        <v>315</v>
      </c>
      <c r="U107" s="77">
        <v>48201330600</v>
      </c>
      <c r="V107" s="77">
        <v>132</v>
      </c>
      <c r="W107" s="98">
        <v>17</v>
      </c>
      <c r="X107" s="99">
        <v>4</v>
      </c>
      <c r="Y107" s="99">
        <v>8</v>
      </c>
      <c r="Z107" s="99">
        <v>4</v>
      </c>
      <c r="AA107" s="99">
        <v>7</v>
      </c>
      <c r="AB107" s="98">
        <v>1</v>
      </c>
      <c r="AC107">
        <v>173</v>
      </c>
      <c r="AE107" s="123">
        <v>2229.5700000000002</v>
      </c>
      <c r="AF107" s="103" t="s">
        <v>466</v>
      </c>
      <c r="AG107" s="67" t="s">
        <v>465</v>
      </c>
      <c r="AH107" s="67" t="s">
        <v>465</v>
      </c>
      <c r="AI107" s="67" t="s">
        <v>465</v>
      </c>
    </row>
    <row r="108" spans="1:107" customFormat="1" ht="15" x14ac:dyDescent="0.25">
      <c r="A108" s="8">
        <v>24021</v>
      </c>
      <c r="B108" s="8" t="s">
        <v>304</v>
      </c>
      <c r="C108" s="8" t="s">
        <v>305</v>
      </c>
      <c r="D108" s="8" t="s">
        <v>154</v>
      </c>
      <c r="E108" s="8">
        <v>77067</v>
      </c>
      <c r="F108" s="8" t="s">
        <v>155</v>
      </c>
      <c r="G108" s="8">
        <v>6</v>
      </c>
      <c r="H108" s="8" t="s">
        <v>68</v>
      </c>
      <c r="I108" s="86"/>
      <c r="J108" s="86"/>
      <c r="K108" s="86" t="s">
        <v>190</v>
      </c>
      <c r="L108" s="25"/>
      <c r="M108" s="8" t="s">
        <v>69</v>
      </c>
      <c r="N108" s="47">
        <v>98</v>
      </c>
      <c r="O108" s="73">
        <v>0</v>
      </c>
      <c r="P108" s="47">
        <v>98</v>
      </c>
      <c r="Q108" s="47" t="s">
        <v>70</v>
      </c>
      <c r="R108" s="47">
        <v>2000000</v>
      </c>
      <c r="S108" s="47" t="s">
        <v>306</v>
      </c>
      <c r="T108" s="47" t="s">
        <v>307</v>
      </c>
      <c r="U108" s="77">
        <v>48201550800</v>
      </c>
      <c r="V108" s="77">
        <v>139</v>
      </c>
      <c r="W108" s="98">
        <v>17</v>
      </c>
      <c r="X108" s="99">
        <v>4</v>
      </c>
      <c r="Y108" s="99">
        <v>8</v>
      </c>
      <c r="Z108" s="99">
        <v>4</v>
      </c>
      <c r="AA108" s="99">
        <v>0</v>
      </c>
      <c r="AB108" s="98">
        <v>1</v>
      </c>
      <c r="AC108">
        <v>173</v>
      </c>
      <c r="AE108" s="123">
        <v>3333.07</v>
      </c>
      <c r="AF108" s="133" t="s">
        <v>480</v>
      </c>
      <c r="AG108" s="133"/>
      <c r="AH108" s="133"/>
      <c r="AI108" s="133"/>
    </row>
    <row r="109" spans="1:107" customFormat="1" ht="15" x14ac:dyDescent="0.25">
      <c r="A109" s="8">
        <v>24042</v>
      </c>
      <c r="B109" s="8" t="s">
        <v>310</v>
      </c>
      <c r="C109" s="8" t="s">
        <v>311</v>
      </c>
      <c r="D109" s="8" t="s">
        <v>154</v>
      </c>
      <c r="E109" s="8">
        <v>77036</v>
      </c>
      <c r="F109" s="8" t="s">
        <v>155</v>
      </c>
      <c r="G109" s="8">
        <v>6</v>
      </c>
      <c r="H109" s="8" t="s">
        <v>68</v>
      </c>
      <c r="I109" s="86"/>
      <c r="J109" s="86"/>
      <c r="K109" s="86" t="s">
        <v>190</v>
      </c>
      <c r="L109" s="25"/>
      <c r="M109" s="8" t="s">
        <v>69</v>
      </c>
      <c r="N109" s="47">
        <v>98</v>
      </c>
      <c r="O109" s="73">
        <v>23</v>
      </c>
      <c r="P109" s="47">
        <v>121</v>
      </c>
      <c r="Q109" s="47" t="s">
        <v>70</v>
      </c>
      <c r="R109" s="47">
        <v>2000000</v>
      </c>
      <c r="S109" s="47" t="s">
        <v>211</v>
      </c>
      <c r="T109" s="47" t="s">
        <v>212</v>
      </c>
      <c r="U109" s="77">
        <v>48201433507</v>
      </c>
      <c r="V109" s="77">
        <v>132</v>
      </c>
      <c r="W109" s="98">
        <v>17</v>
      </c>
      <c r="X109" s="99">
        <v>4</v>
      </c>
      <c r="Y109" s="99">
        <v>8</v>
      </c>
      <c r="Z109" s="99">
        <v>4</v>
      </c>
      <c r="AA109" s="99">
        <v>7</v>
      </c>
      <c r="AB109" s="98">
        <v>1</v>
      </c>
      <c r="AC109" s="101">
        <v>173</v>
      </c>
      <c r="AD109" s="101"/>
      <c r="AE109" s="123">
        <v>3660.34</v>
      </c>
      <c r="AF109" s="103" t="s">
        <v>466</v>
      </c>
      <c r="AG109" s="67" t="s">
        <v>465</v>
      </c>
      <c r="AH109" s="67" t="s">
        <v>465</v>
      </c>
      <c r="AI109" s="67" t="s">
        <v>465</v>
      </c>
    </row>
    <row r="110" spans="1:107" s="106" customFormat="1" ht="15" x14ac:dyDescent="0.25">
      <c r="A110" s="8">
        <v>24119</v>
      </c>
      <c r="B110" s="8" t="s">
        <v>328</v>
      </c>
      <c r="C110" s="8" t="s">
        <v>329</v>
      </c>
      <c r="D110" s="8" t="s">
        <v>154</v>
      </c>
      <c r="E110" s="8">
        <v>77088</v>
      </c>
      <c r="F110" s="8" t="s">
        <v>155</v>
      </c>
      <c r="G110" s="8">
        <v>6</v>
      </c>
      <c r="H110" s="8" t="s">
        <v>68</v>
      </c>
      <c r="I110" s="86"/>
      <c r="J110" s="86"/>
      <c r="K110" s="86" t="s">
        <v>190</v>
      </c>
      <c r="L110" s="25"/>
      <c r="M110" s="8" t="s">
        <v>69</v>
      </c>
      <c r="N110" s="47">
        <v>103</v>
      </c>
      <c r="O110" s="73">
        <v>0</v>
      </c>
      <c r="P110" s="47">
        <v>103</v>
      </c>
      <c r="Q110" s="47" t="s">
        <v>78</v>
      </c>
      <c r="R110" s="47">
        <v>2000000</v>
      </c>
      <c r="S110" s="47" t="s">
        <v>330</v>
      </c>
      <c r="T110" s="47" t="s">
        <v>331</v>
      </c>
      <c r="U110" s="77">
        <v>48201533402</v>
      </c>
      <c r="V110" s="77">
        <v>132</v>
      </c>
      <c r="W110" s="98">
        <v>17</v>
      </c>
      <c r="X110" s="99">
        <v>4</v>
      </c>
      <c r="Y110" s="99">
        <v>8</v>
      </c>
      <c r="Z110" s="99">
        <v>4</v>
      </c>
      <c r="AA110" s="99">
        <v>7</v>
      </c>
      <c r="AB110" s="98">
        <v>1</v>
      </c>
      <c r="AC110">
        <v>173</v>
      </c>
      <c r="AD110"/>
      <c r="AE110" s="123">
        <v>5422.43</v>
      </c>
      <c r="AF110" s="103" t="s">
        <v>466</v>
      </c>
      <c r="AG110" s="67" t="s">
        <v>465</v>
      </c>
      <c r="AH110" s="67" t="s">
        <v>465</v>
      </c>
      <c r="AI110" s="67" t="s">
        <v>465</v>
      </c>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row>
    <row r="111" spans="1:107" customFormat="1" ht="15" x14ac:dyDescent="0.25">
      <c r="A111" s="8">
        <v>24172</v>
      </c>
      <c r="B111" s="8" t="s">
        <v>332</v>
      </c>
      <c r="C111" s="8" t="s">
        <v>333</v>
      </c>
      <c r="D111" s="8" t="s">
        <v>154</v>
      </c>
      <c r="E111" s="8">
        <v>77004</v>
      </c>
      <c r="F111" s="8" t="s">
        <v>155</v>
      </c>
      <c r="G111" s="8">
        <v>6</v>
      </c>
      <c r="H111" s="8" t="s">
        <v>68</v>
      </c>
      <c r="I111" s="86"/>
      <c r="J111" s="86"/>
      <c r="K111" s="86" t="s">
        <v>191</v>
      </c>
      <c r="L111" s="25"/>
      <c r="M111" s="8" t="s">
        <v>449</v>
      </c>
      <c r="N111" s="47">
        <v>102</v>
      </c>
      <c r="O111" s="73">
        <v>0</v>
      </c>
      <c r="P111" s="47">
        <v>102</v>
      </c>
      <c r="Q111" s="47" t="s">
        <v>78</v>
      </c>
      <c r="R111" s="47">
        <v>2000000</v>
      </c>
      <c r="S111" s="47" t="s">
        <v>334</v>
      </c>
      <c r="T111" s="47" t="s">
        <v>335</v>
      </c>
      <c r="U111" s="77">
        <v>48201312901</v>
      </c>
      <c r="V111" s="77">
        <v>132</v>
      </c>
      <c r="W111" s="98">
        <v>17</v>
      </c>
      <c r="X111" s="99">
        <v>4</v>
      </c>
      <c r="Y111" s="99">
        <v>8</v>
      </c>
      <c r="Z111" s="99">
        <v>4</v>
      </c>
      <c r="AA111" s="99">
        <v>7</v>
      </c>
      <c r="AB111" s="98">
        <v>1</v>
      </c>
      <c r="AC111">
        <v>173</v>
      </c>
      <c r="AE111" s="123">
        <v>8328.9500000000007</v>
      </c>
      <c r="AF111" s="103" t="s">
        <v>466</v>
      </c>
      <c r="AG111" s="67" t="s">
        <v>465</v>
      </c>
      <c r="AH111" s="67" t="s">
        <v>465</v>
      </c>
      <c r="AI111" s="67" t="s">
        <v>465</v>
      </c>
    </row>
    <row r="112" spans="1:107" customFormat="1" ht="15" x14ac:dyDescent="0.25">
      <c r="A112" s="8">
        <v>24001</v>
      </c>
      <c r="B112" s="8" t="s">
        <v>451</v>
      </c>
      <c r="C112" s="8" t="s">
        <v>452</v>
      </c>
      <c r="D112" s="8" t="s">
        <v>154</v>
      </c>
      <c r="E112" s="8">
        <v>77011</v>
      </c>
      <c r="F112" s="8" t="s">
        <v>155</v>
      </c>
      <c r="G112" s="8">
        <v>6</v>
      </c>
      <c r="H112" s="8" t="s">
        <v>68</v>
      </c>
      <c r="I112" s="86"/>
      <c r="J112" s="86"/>
      <c r="K112" s="86" t="s">
        <v>191</v>
      </c>
      <c r="L112" s="25"/>
      <c r="M112" s="8" t="s">
        <v>69</v>
      </c>
      <c r="N112" s="47">
        <v>98</v>
      </c>
      <c r="O112" s="73">
        <v>0</v>
      </c>
      <c r="P112" s="47">
        <v>98</v>
      </c>
      <c r="Q112" s="47" t="s">
        <v>78</v>
      </c>
      <c r="R112" s="47">
        <v>2000000</v>
      </c>
      <c r="S112" s="47" t="s">
        <v>453</v>
      </c>
      <c r="T112" s="47" t="s">
        <v>454</v>
      </c>
      <c r="U112" s="77">
        <v>48201310400</v>
      </c>
      <c r="V112" s="77">
        <v>132</v>
      </c>
      <c r="W112" s="98">
        <v>17</v>
      </c>
      <c r="X112" s="99">
        <v>4</v>
      </c>
      <c r="Y112" s="99">
        <v>8</v>
      </c>
      <c r="Z112" s="99">
        <v>4</v>
      </c>
      <c r="AA112" s="99">
        <v>7</v>
      </c>
      <c r="AB112" s="98">
        <v>1</v>
      </c>
      <c r="AC112" s="101">
        <v>173</v>
      </c>
      <c r="AD112" s="101"/>
      <c r="AE112" s="123">
        <v>8431.9979726490383</v>
      </c>
      <c r="AF112" s="103" t="s">
        <v>466</v>
      </c>
      <c r="AG112" s="67" t="s">
        <v>465</v>
      </c>
      <c r="AH112" s="67" t="s">
        <v>465</v>
      </c>
      <c r="AI112" s="67" t="s">
        <v>465</v>
      </c>
    </row>
    <row r="113" spans="1:107" customFormat="1" ht="15" x14ac:dyDescent="0.25">
      <c r="A113" s="8">
        <v>24083</v>
      </c>
      <c r="B113" s="8" t="s">
        <v>316</v>
      </c>
      <c r="C113" s="8" t="s">
        <v>317</v>
      </c>
      <c r="D113" s="8" t="s">
        <v>154</v>
      </c>
      <c r="E113" s="8">
        <v>77339</v>
      </c>
      <c r="F113" s="8" t="s">
        <v>318</v>
      </c>
      <c r="G113" s="8">
        <v>6</v>
      </c>
      <c r="H113" s="8" t="s">
        <v>68</v>
      </c>
      <c r="I113" s="86"/>
      <c r="J113" s="86"/>
      <c r="K113" s="86" t="s">
        <v>190</v>
      </c>
      <c r="L113" s="25"/>
      <c r="M113" s="8" t="s">
        <v>69</v>
      </c>
      <c r="N113" s="47">
        <v>98</v>
      </c>
      <c r="O113" s="73">
        <v>11</v>
      </c>
      <c r="P113" s="47">
        <v>109</v>
      </c>
      <c r="Q113" s="47" t="s">
        <v>78</v>
      </c>
      <c r="R113" s="47">
        <v>2000000</v>
      </c>
      <c r="S113" s="47" t="s">
        <v>319</v>
      </c>
      <c r="T113" s="47" t="s">
        <v>320</v>
      </c>
      <c r="U113" s="77">
        <v>48339692303</v>
      </c>
      <c r="V113" s="77">
        <v>139</v>
      </c>
      <c r="W113" s="98">
        <v>17</v>
      </c>
      <c r="X113" s="99">
        <v>4</v>
      </c>
      <c r="Y113" s="99">
        <v>8</v>
      </c>
      <c r="Z113" s="99">
        <v>4</v>
      </c>
      <c r="AA113" s="99">
        <v>0</v>
      </c>
      <c r="AB113" s="98">
        <v>1</v>
      </c>
      <c r="AC113">
        <v>173</v>
      </c>
      <c r="AE113" s="123">
        <v>25751.59</v>
      </c>
      <c r="AF113" s="103"/>
      <c r="AG113" s="67"/>
      <c r="AH113" s="67"/>
      <c r="AI113" s="67"/>
    </row>
    <row r="114" spans="1:107" customFormat="1" ht="15" x14ac:dyDescent="0.25">
      <c r="A114" s="8">
        <v>24110</v>
      </c>
      <c r="B114" s="8" t="s">
        <v>324</v>
      </c>
      <c r="C114" s="8" t="s">
        <v>325</v>
      </c>
      <c r="D114" s="8" t="s">
        <v>154</v>
      </c>
      <c r="E114" s="8">
        <v>77073</v>
      </c>
      <c r="F114" s="8" t="s">
        <v>155</v>
      </c>
      <c r="G114" s="8">
        <v>6</v>
      </c>
      <c r="H114" s="8" t="s">
        <v>68</v>
      </c>
      <c r="I114" s="86"/>
      <c r="J114" s="86"/>
      <c r="K114" s="86" t="s">
        <v>190</v>
      </c>
      <c r="L114" s="25"/>
      <c r="M114" s="8" t="s">
        <v>69</v>
      </c>
      <c r="N114" s="47">
        <v>98</v>
      </c>
      <c r="O114" s="73">
        <v>0</v>
      </c>
      <c r="P114" s="47">
        <v>98</v>
      </c>
      <c r="Q114" s="47" t="s">
        <v>70</v>
      </c>
      <c r="R114" s="47">
        <v>2000000</v>
      </c>
      <c r="S114" s="47" t="s">
        <v>326</v>
      </c>
      <c r="T114" s="47" t="s">
        <v>327</v>
      </c>
      <c r="U114" s="77">
        <v>48201240706</v>
      </c>
      <c r="V114" s="77">
        <v>138</v>
      </c>
      <c r="W114" s="98">
        <v>17</v>
      </c>
      <c r="X114" s="99">
        <v>4</v>
      </c>
      <c r="Y114" s="99">
        <v>8</v>
      </c>
      <c r="Z114" s="99">
        <v>4</v>
      </c>
      <c r="AA114" s="99">
        <v>0</v>
      </c>
      <c r="AB114" s="98">
        <v>1</v>
      </c>
      <c r="AC114">
        <v>172</v>
      </c>
      <c r="AE114" s="123">
        <v>13260.51</v>
      </c>
      <c r="AF114" s="103" t="s">
        <v>466</v>
      </c>
      <c r="AG114" s="67" t="s">
        <v>465</v>
      </c>
      <c r="AH114" s="67" t="s">
        <v>465</v>
      </c>
      <c r="AI114" s="67" t="s">
        <v>465</v>
      </c>
    </row>
    <row r="115" spans="1:107" customFormat="1" ht="15" x14ac:dyDescent="0.25">
      <c r="A115" s="8">
        <v>24032</v>
      </c>
      <c r="B115" s="8" t="s">
        <v>308</v>
      </c>
      <c r="C115" s="8" t="s">
        <v>309</v>
      </c>
      <c r="D115" s="8" t="s">
        <v>154</v>
      </c>
      <c r="E115" s="8">
        <v>77099</v>
      </c>
      <c r="F115" s="8" t="s">
        <v>155</v>
      </c>
      <c r="G115" s="8">
        <v>6</v>
      </c>
      <c r="H115" s="8" t="s">
        <v>68</v>
      </c>
      <c r="I115" s="86"/>
      <c r="J115" s="86"/>
      <c r="K115" s="86" t="s">
        <v>190</v>
      </c>
      <c r="L115" s="25"/>
      <c r="M115" s="8" t="s">
        <v>69</v>
      </c>
      <c r="N115" s="47">
        <v>66</v>
      </c>
      <c r="O115" s="73">
        <v>0</v>
      </c>
      <c r="P115" s="47">
        <v>66</v>
      </c>
      <c r="Q115" s="47" t="s">
        <v>70</v>
      </c>
      <c r="R115" s="47">
        <v>1950000</v>
      </c>
      <c r="S115" s="47" t="s">
        <v>306</v>
      </c>
      <c r="T115" s="47" t="s">
        <v>307</v>
      </c>
      <c r="U115" s="77">
        <v>48201453800</v>
      </c>
      <c r="V115" s="77">
        <v>130</v>
      </c>
      <c r="W115" s="98">
        <v>17</v>
      </c>
      <c r="X115" s="99">
        <v>4</v>
      </c>
      <c r="Y115" s="99">
        <v>8</v>
      </c>
      <c r="Z115" s="99">
        <v>4</v>
      </c>
      <c r="AA115" s="99">
        <v>7</v>
      </c>
      <c r="AB115" s="98">
        <v>1</v>
      </c>
      <c r="AC115">
        <v>171</v>
      </c>
      <c r="AE115" s="123">
        <v>9423.1</v>
      </c>
      <c r="AF115" s="103"/>
      <c r="AG115" s="67"/>
      <c r="AH115" s="67"/>
      <c r="AI115" s="67"/>
    </row>
    <row r="116" spans="1:107" ht="15" customHeight="1" x14ac:dyDescent="0.25">
      <c r="A116" s="17" t="s">
        <v>23</v>
      </c>
      <c r="B116" s="18"/>
      <c r="C116" s="41">
        <v>16878306.89427314</v>
      </c>
      <c r="D116" s="50"/>
      <c r="E116" s="25"/>
      <c r="F116" s="20"/>
      <c r="G116" s="26"/>
      <c r="H116" s="28"/>
      <c r="I116" s="89"/>
      <c r="J116" s="89"/>
      <c r="K116" s="89"/>
      <c r="L116" s="26"/>
      <c r="M116" s="20"/>
      <c r="N116" s="20"/>
      <c r="O116" s="74"/>
      <c r="P116" s="20"/>
      <c r="Q116" s="21" t="s">
        <v>19</v>
      </c>
      <c r="R116" s="46">
        <f>SUM(R104:R115)</f>
        <v>23950000</v>
      </c>
      <c r="S116" s="22"/>
      <c r="T116" s="20"/>
      <c r="U116" s="82"/>
      <c r="V116" s="20"/>
      <c r="W116" s="26"/>
      <c r="X116" s="26"/>
      <c r="AB116" s="67"/>
      <c r="AC116"/>
      <c r="AD116"/>
      <c r="AE116" s="123"/>
      <c r="AF116" s="103"/>
      <c r="AG116" s="67"/>
      <c r="AH116" s="67"/>
      <c r="AI116" s="67"/>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row>
    <row r="117" spans="1:107" ht="15" customHeight="1" x14ac:dyDescent="0.25">
      <c r="A117" s="17"/>
      <c r="B117" s="17" t="s">
        <v>457</v>
      </c>
      <c r="C117" s="41">
        <f>C116*0.4441</f>
        <v>7495656.0917467009</v>
      </c>
      <c r="D117" s="50"/>
      <c r="E117" s="25"/>
      <c r="F117" s="20"/>
      <c r="G117" s="26"/>
      <c r="H117" s="28"/>
      <c r="I117" s="89"/>
      <c r="J117" s="89"/>
      <c r="K117" s="89"/>
      <c r="L117" s="26"/>
      <c r="M117" s="20"/>
      <c r="N117" s="20"/>
      <c r="O117" s="74"/>
      <c r="P117" s="20"/>
      <c r="Q117" s="21"/>
      <c r="R117" s="46"/>
      <c r="S117" s="22"/>
      <c r="T117" s="20"/>
      <c r="U117" s="82"/>
      <c r="V117" s="20"/>
      <c r="W117" s="26"/>
      <c r="X117" s="26"/>
      <c r="AB117" s="67"/>
      <c r="AC117"/>
      <c r="AD117"/>
      <c r="AE117" s="123"/>
      <c r="AF117" s="103"/>
      <c r="AG117" s="67"/>
      <c r="AH117" s="67"/>
      <c r="AI117" s="6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row>
    <row r="118" spans="1:107" ht="15" customHeight="1" x14ac:dyDescent="0.2">
      <c r="C118" s="9"/>
      <c r="E118" s="25"/>
      <c r="AE118" s="123"/>
    </row>
    <row r="119" spans="1:107" ht="15" customHeight="1" x14ac:dyDescent="0.2">
      <c r="A119" s="52" t="s">
        <v>40</v>
      </c>
      <c r="C119" s="9"/>
      <c r="E119" s="25"/>
      <c r="AE119" s="123"/>
    </row>
    <row r="120" spans="1:107" customFormat="1" ht="15" x14ac:dyDescent="0.25">
      <c r="A120" s="8">
        <v>24261</v>
      </c>
      <c r="B120" s="8" t="s">
        <v>342</v>
      </c>
      <c r="C120" s="8" t="s">
        <v>343</v>
      </c>
      <c r="D120" s="8" t="s">
        <v>344</v>
      </c>
      <c r="E120" s="8">
        <v>78611</v>
      </c>
      <c r="F120" s="8" t="s">
        <v>344</v>
      </c>
      <c r="G120" s="8">
        <v>7</v>
      </c>
      <c r="H120" s="8" t="s">
        <v>84</v>
      </c>
      <c r="I120" s="86"/>
      <c r="J120" s="86"/>
      <c r="K120" s="86" t="s">
        <v>190</v>
      </c>
      <c r="L120" s="25"/>
      <c r="M120" s="8" t="s">
        <v>69</v>
      </c>
      <c r="N120" s="47">
        <v>36</v>
      </c>
      <c r="O120" s="73">
        <v>0</v>
      </c>
      <c r="P120" s="47">
        <v>36</v>
      </c>
      <c r="Q120" s="47" t="s">
        <v>70</v>
      </c>
      <c r="R120" s="47">
        <v>868951</v>
      </c>
      <c r="S120" s="47" t="s">
        <v>106</v>
      </c>
      <c r="T120" s="47" t="s">
        <v>107</v>
      </c>
      <c r="U120" s="77">
        <v>48053960302</v>
      </c>
      <c r="V120" s="77">
        <v>122</v>
      </c>
      <c r="W120" s="98">
        <v>17</v>
      </c>
      <c r="X120" s="99">
        <v>4</v>
      </c>
      <c r="Y120" s="99">
        <v>8</v>
      </c>
      <c r="Z120" s="99">
        <v>4</v>
      </c>
      <c r="AA120" s="99">
        <v>0</v>
      </c>
      <c r="AB120" s="98">
        <v>1</v>
      </c>
      <c r="AC120">
        <v>156</v>
      </c>
      <c r="AE120" s="123">
        <v>14800.62</v>
      </c>
      <c r="AF120" s="103" t="s">
        <v>466</v>
      </c>
      <c r="AG120" s="67" t="s">
        <v>465</v>
      </c>
      <c r="AH120" s="67" t="s">
        <v>465</v>
      </c>
      <c r="AI120" s="67" t="s">
        <v>465</v>
      </c>
    </row>
    <row r="121" spans="1:107" ht="15" customHeight="1" x14ac:dyDescent="0.25">
      <c r="A121" s="17" t="s">
        <v>23</v>
      </c>
      <c r="B121" s="18"/>
      <c r="C121" s="41">
        <v>600000</v>
      </c>
      <c r="D121" s="20"/>
      <c r="E121" s="25"/>
      <c r="F121" s="20"/>
      <c r="G121" s="26"/>
      <c r="H121" s="28"/>
      <c r="I121" s="89"/>
      <c r="J121" s="89"/>
      <c r="K121" s="89"/>
      <c r="L121" s="26"/>
      <c r="M121" s="20"/>
      <c r="N121" s="20"/>
      <c r="O121" s="74"/>
      <c r="P121" s="20"/>
      <c r="Q121" s="21" t="s">
        <v>19</v>
      </c>
      <c r="R121" s="46">
        <f>SUM(R120:R120)</f>
        <v>868951</v>
      </c>
      <c r="S121" s="22"/>
      <c r="T121" s="20"/>
      <c r="U121" s="82"/>
      <c r="V121" s="20"/>
      <c r="W121" s="26"/>
      <c r="X121" s="26"/>
      <c r="AB121" s="67"/>
      <c r="AC121"/>
      <c r="AD121"/>
      <c r="AE121" s="123"/>
      <c r="AF121" s="103"/>
      <c r="AG121" s="67"/>
      <c r="AH121" s="67"/>
      <c r="AI121" s="67"/>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row>
    <row r="122" spans="1:107" ht="15" customHeight="1" x14ac:dyDescent="0.2">
      <c r="C122" s="9"/>
      <c r="E122" s="25"/>
      <c r="AE122" s="123"/>
    </row>
    <row r="123" spans="1:107" customFormat="1" ht="15" customHeight="1" x14ac:dyDescent="0.25">
      <c r="A123" s="52" t="s">
        <v>41</v>
      </c>
      <c r="B123" s="8"/>
      <c r="C123" s="9"/>
      <c r="D123" s="8"/>
      <c r="E123" s="25"/>
      <c r="F123" s="8"/>
      <c r="G123" s="25"/>
      <c r="H123" s="8"/>
      <c r="I123" s="86"/>
      <c r="J123" s="86"/>
      <c r="K123" s="86"/>
      <c r="L123" s="25"/>
      <c r="M123" s="8"/>
      <c r="N123" s="8"/>
      <c r="O123" s="73"/>
      <c r="P123" s="8"/>
      <c r="Q123" s="8"/>
      <c r="R123" s="47"/>
      <c r="S123" s="8"/>
      <c r="T123" s="8"/>
      <c r="U123" s="77"/>
      <c r="V123" s="8"/>
      <c r="W123" s="25"/>
      <c r="X123" s="25"/>
      <c r="Y123" s="25"/>
      <c r="Z123" s="94"/>
      <c r="AA123" s="94"/>
      <c r="AB123" s="67"/>
      <c r="AE123" s="123"/>
      <c r="AF123" s="103"/>
      <c r="AG123" s="67"/>
      <c r="AH123" s="67"/>
      <c r="AI123" s="67"/>
    </row>
    <row r="124" spans="1:107" customFormat="1" ht="15" x14ac:dyDescent="0.25">
      <c r="A124" s="8">
        <v>24019</v>
      </c>
      <c r="B124" s="8" t="s">
        <v>351</v>
      </c>
      <c r="C124" s="8" t="s">
        <v>352</v>
      </c>
      <c r="D124" s="8" t="s">
        <v>144</v>
      </c>
      <c r="E124" s="8">
        <v>78723</v>
      </c>
      <c r="F124" s="8" t="s">
        <v>145</v>
      </c>
      <c r="G124" s="8">
        <v>7</v>
      </c>
      <c r="H124" s="8" t="s">
        <v>68</v>
      </c>
      <c r="I124" s="86"/>
      <c r="J124" s="86"/>
      <c r="K124" s="86" t="s">
        <v>190</v>
      </c>
      <c r="L124" s="25"/>
      <c r="M124" s="8" t="s">
        <v>69</v>
      </c>
      <c r="N124" s="47">
        <v>104</v>
      </c>
      <c r="O124" s="73">
        <v>0</v>
      </c>
      <c r="P124" s="47">
        <v>104</v>
      </c>
      <c r="Q124" s="47" t="s">
        <v>446</v>
      </c>
      <c r="R124" s="47">
        <v>2000000</v>
      </c>
      <c r="S124" s="47" t="s">
        <v>349</v>
      </c>
      <c r="T124" s="47" t="s">
        <v>350</v>
      </c>
      <c r="U124" s="77">
        <v>48453002112</v>
      </c>
      <c r="V124" s="77">
        <v>135</v>
      </c>
      <c r="W124" s="98">
        <v>17</v>
      </c>
      <c r="X124" s="99">
        <v>4</v>
      </c>
      <c r="Y124" s="99">
        <v>8</v>
      </c>
      <c r="Z124" s="99">
        <v>4</v>
      </c>
      <c r="AA124" s="99">
        <v>7</v>
      </c>
      <c r="AB124" s="98">
        <v>1</v>
      </c>
      <c r="AC124">
        <v>176</v>
      </c>
      <c r="AE124" s="123">
        <v>2178.63</v>
      </c>
      <c r="AF124" s="103" t="s">
        <v>466</v>
      </c>
      <c r="AG124" s="67" t="s">
        <v>465</v>
      </c>
      <c r="AH124" s="67" t="s">
        <v>465</v>
      </c>
      <c r="AI124" s="67" t="s">
        <v>465</v>
      </c>
    </row>
    <row r="125" spans="1:107" customFormat="1" ht="15" x14ac:dyDescent="0.25">
      <c r="A125" s="8">
        <v>24018</v>
      </c>
      <c r="B125" s="8" t="s">
        <v>347</v>
      </c>
      <c r="C125" s="8" t="s">
        <v>348</v>
      </c>
      <c r="D125" s="8" t="s">
        <v>144</v>
      </c>
      <c r="E125" s="8">
        <v>78745</v>
      </c>
      <c r="F125" s="8" t="s">
        <v>145</v>
      </c>
      <c r="G125" s="8">
        <v>7</v>
      </c>
      <c r="H125" s="8" t="s">
        <v>68</v>
      </c>
      <c r="I125" s="86"/>
      <c r="J125" s="86"/>
      <c r="K125" s="86" t="s">
        <v>190</v>
      </c>
      <c r="L125" s="25"/>
      <c r="M125" s="8" t="s">
        <v>69</v>
      </c>
      <c r="N125" s="47">
        <v>104</v>
      </c>
      <c r="O125" s="73">
        <v>0</v>
      </c>
      <c r="P125" s="47">
        <v>104</v>
      </c>
      <c r="Q125" s="47" t="s">
        <v>446</v>
      </c>
      <c r="R125" s="47">
        <v>2000000</v>
      </c>
      <c r="S125" s="47" t="s">
        <v>349</v>
      </c>
      <c r="T125" s="47" t="s">
        <v>350</v>
      </c>
      <c r="U125" s="77">
        <v>48453002444</v>
      </c>
      <c r="V125" s="77">
        <v>135</v>
      </c>
      <c r="W125" s="98">
        <v>17</v>
      </c>
      <c r="X125" s="99">
        <v>4</v>
      </c>
      <c r="Y125" s="99">
        <v>8</v>
      </c>
      <c r="Z125" s="99">
        <v>4</v>
      </c>
      <c r="AA125" s="99">
        <v>7</v>
      </c>
      <c r="AB125" s="98">
        <v>1</v>
      </c>
      <c r="AC125">
        <v>176</v>
      </c>
      <c r="AE125" s="123">
        <v>4314.5200000000004</v>
      </c>
      <c r="AF125" s="125" t="s">
        <v>466</v>
      </c>
      <c r="AG125" s="67" t="s">
        <v>465</v>
      </c>
      <c r="AH125" s="67" t="s">
        <v>465</v>
      </c>
      <c r="AI125" s="67" t="s">
        <v>465</v>
      </c>
    </row>
    <row r="126" spans="1:107" s="106" customFormat="1" ht="15" x14ac:dyDescent="0.25">
      <c r="A126" s="8">
        <v>24150</v>
      </c>
      <c r="B126" s="8" t="s">
        <v>353</v>
      </c>
      <c r="C126" s="8" t="s">
        <v>354</v>
      </c>
      <c r="D126" s="8" t="s">
        <v>144</v>
      </c>
      <c r="E126" s="8">
        <v>78756</v>
      </c>
      <c r="F126" s="8" t="s">
        <v>145</v>
      </c>
      <c r="G126" s="8">
        <v>7</v>
      </c>
      <c r="H126" s="8" t="s">
        <v>68</v>
      </c>
      <c r="I126" s="86"/>
      <c r="J126" s="86"/>
      <c r="K126" s="86" t="s">
        <v>190</v>
      </c>
      <c r="L126" s="25" t="s">
        <v>191</v>
      </c>
      <c r="M126" s="8" t="s">
        <v>69</v>
      </c>
      <c r="N126" s="47">
        <v>70</v>
      </c>
      <c r="O126" s="73">
        <v>0</v>
      </c>
      <c r="P126" s="47">
        <v>70</v>
      </c>
      <c r="Q126" s="47" t="s">
        <v>70</v>
      </c>
      <c r="R126" s="47">
        <v>2000000</v>
      </c>
      <c r="S126" s="47" t="s">
        <v>235</v>
      </c>
      <c r="T126" s="47" t="s">
        <v>72</v>
      </c>
      <c r="U126" s="77">
        <v>48453000204</v>
      </c>
      <c r="V126" s="77">
        <v>137</v>
      </c>
      <c r="W126" s="98">
        <v>17</v>
      </c>
      <c r="X126" s="99">
        <v>4</v>
      </c>
      <c r="Y126" s="99">
        <v>8</v>
      </c>
      <c r="Z126" s="99">
        <v>4</v>
      </c>
      <c r="AA126" s="99">
        <v>0</v>
      </c>
      <c r="AB126" s="98">
        <v>1</v>
      </c>
      <c r="AC126">
        <v>171</v>
      </c>
      <c r="AD126"/>
      <c r="AE126" s="123">
        <v>4521.74</v>
      </c>
      <c r="AF126" s="103" t="s">
        <v>466</v>
      </c>
      <c r="AG126" s="67" t="s">
        <v>465</v>
      </c>
      <c r="AH126" s="67" t="s">
        <v>465</v>
      </c>
      <c r="AI126" s="67" t="s">
        <v>465</v>
      </c>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row>
    <row r="127" spans="1:107" customFormat="1" ht="15" x14ac:dyDescent="0.25">
      <c r="A127" s="66">
        <v>24152</v>
      </c>
      <c r="B127" s="8" t="s">
        <v>355</v>
      </c>
      <c r="C127" s="8" t="s">
        <v>356</v>
      </c>
      <c r="D127" s="8" t="s">
        <v>144</v>
      </c>
      <c r="E127" s="8">
        <v>78701</v>
      </c>
      <c r="F127" s="8" t="s">
        <v>145</v>
      </c>
      <c r="G127" s="8">
        <v>7</v>
      </c>
      <c r="H127" s="8" t="s">
        <v>68</v>
      </c>
      <c r="I127" s="86"/>
      <c r="J127" s="86"/>
      <c r="K127" s="86" t="s">
        <v>190</v>
      </c>
      <c r="L127" s="25"/>
      <c r="M127" s="8" t="s">
        <v>69</v>
      </c>
      <c r="N127" s="47">
        <v>72</v>
      </c>
      <c r="O127" s="73">
        <v>11</v>
      </c>
      <c r="P127" s="47">
        <v>83</v>
      </c>
      <c r="Q127" s="47" t="s">
        <v>78</v>
      </c>
      <c r="R127" s="47">
        <v>2000000</v>
      </c>
      <c r="S127" s="47" t="s">
        <v>357</v>
      </c>
      <c r="T127" s="47" t="s">
        <v>358</v>
      </c>
      <c r="U127" s="77">
        <v>48453000700</v>
      </c>
      <c r="V127" s="77">
        <v>130</v>
      </c>
      <c r="W127" s="98">
        <v>17</v>
      </c>
      <c r="X127" s="99">
        <v>4</v>
      </c>
      <c r="Y127" s="99">
        <v>8</v>
      </c>
      <c r="Z127" s="99">
        <v>4</v>
      </c>
      <c r="AA127" s="99">
        <v>7</v>
      </c>
      <c r="AB127" s="98">
        <v>1</v>
      </c>
      <c r="AC127">
        <v>171</v>
      </c>
      <c r="AE127" s="123">
        <v>4856.8</v>
      </c>
      <c r="AF127" s="103"/>
      <c r="AG127" s="67"/>
      <c r="AH127" s="67"/>
      <c r="AI127" s="67"/>
    </row>
    <row r="128" spans="1:107" customFormat="1" ht="15" x14ac:dyDescent="0.25">
      <c r="A128" s="8">
        <v>24006</v>
      </c>
      <c r="B128" s="8" t="s">
        <v>345</v>
      </c>
      <c r="C128" s="8" t="s">
        <v>346</v>
      </c>
      <c r="D128" s="8" t="s">
        <v>144</v>
      </c>
      <c r="E128" s="8">
        <v>78702</v>
      </c>
      <c r="F128" s="8" t="s">
        <v>145</v>
      </c>
      <c r="G128" s="8">
        <v>7</v>
      </c>
      <c r="H128" s="8" t="s">
        <v>68</v>
      </c>
      <c r="I128" s="86"/>
      <c r="J128" s="86"/>
      <c r="K128" s="86" t="s">
        <v>191</v>
      </c>
      <c r="L128" s="25" t="s">
        <v>191</v>
      </c>
      <c r="M128" s="8" t="s">
        <v>445</v>
      </c>
      <c r="N128" s="47">
        <v>95</v>
      </c>
      <c r="O128" s="73">
        <v>0</v>
      </c>
      <c r="P128" s="47">
        <v>95</v>
      </c>
      <c r="Q128" s="47" t="s">
        <v>70</v>
      </c>
      <c r="R128" s="47">
        <v>2000000</v>
      </c>
      <c r="S128" s="47" t="s">
        <v>146</v>
      </c>
      <c r="T128" s="47" t="s">
        <v>147</v>
      </c>
      <c r="U128" s="77">
        <v>48453000902</v>
      </c>
      <c r="V128" s="77">
        <v>132</v>
      </c>
      <c r="W128" s="98">
        <v>17</v>
      </c>
      <c r="X128" s="99">
        <v>4</v>
      </c>
      <c r="Y128" s="99">
        <v>8</v>
      </c>
      <c r="Z128" s="99">
        <v>4</v>
      </c>
      <c r="AA128" s="99">
        <v>0</v>
      </c>
      <c r="AB128" s="98">
        <v>1</v>
      </c>
      <c r="AC128">
        <v>166</v>
      </c>
      <c r="AE128" s="123">
        <v>2894.46</v>
      </c>
      <c r="AF128" s="103"/>
      <c r="AG128" s="67"/>
      <c r="AH128" s="67"/>
      <c r="AI128" s="67"/>
    </row>
    <row r="129" spans="1:107" ht="15" customHeight="1" x14ac:dyDescent="0.25">
      <c r="A129" s="17" t="s">
        <v>23</v>
      </c>
      <c r="B129" s="18"/>
      <c r="C129" s="41">
        <v>5637298.7947676163</v>
      </c>
      <c r="D129" s="50"/>
      <c r="E129" s="25"/>
      <c r="F129" s="20"/>
      <c r="G129" s="26"/>
      <c r="H129" s="28"/>
      <c r="I129" s="89"/>
      <c r="J129" s="89"/>
      <c r="K129" s="89"/>
      <c r="L129" s="26"/>
      <c r="M129" s="20"/>
      <c r="N129" s="20"/>
      <c r="O129" s="74"/>
      <c r="P129" s="20"/>
      <c r="Q129" s="21" t="s">
        <v>19</v>
      </c>
      <c r="R129" s="46">
        <f>SUM(R124:R128)</f>
        <v>10000000</v>
      </c>
      <c r="S129" s="22"/>
      <c r="T129" s="20"/>
      <c r="U129" s="82"/>
      <c r="V129" s="20"/>
      <c r="W129" s="26"/>
      <c r="X129" s="26"/>
      <c r="AB129" s="67"/>
      <c r="AC129"/>
      <c r="AD129"/>
      <c r="AE129" s="123"/>
      <c r="AF129" s="103"/>
      <c r="AG129" s="67"/>
      <c r="AH129" s="67"/>
      <c r="AI129" s="67"/>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row>
    <row r="130" spans="1:107" ht="15" customHeight="1" x14ac:dyDescent="0.25">
      <c r="A130" s="17"/>
      <c r="B130" s="17" t="s">
        <v>457</v>
      </c>
      <c r="C130" s="41">
        <f>C129*0.3944</f>
        <v>2223350.6446563476</v>
      </c>
      <c r="D130" s="50"/>
      <c r="E130" s="25"/>
      <c r="F130" s="20"/>
      <c r="G130" s="26"/>
      <c r="H130" s="28"/>
      <c r="I130" s="89"/>
      <c r="J130" s="89"/>
      <c r="K130" s="89"/>
      <c r="L130" s="26"/>
      <c r="M130" s="20"/>
      <c r="N130" s="20"/>
      <c r="O130" s="74"/>
      <c r="P130" s="20"/>
      <c r="Q130" s="21"/>
      <c r="R130" s="46"/>
      <c r="S130" s="22"/>
      <c r="T130" s="20"/>
      <c r="U130" s="82"/>
      <c r="V130" s="20"/>
      <c r="W130" s="26"/>
      <c r="X130" s="26"/>
      <c r="AB130" s="67"/>
      <c r="AC130"/>
      <c r="AD130"/>
      <c r="AE130" s="123"/>
      <c r="AF130" s="103"/>
      <c r="AG130" s="67"/>
      <c r="AH130" s="67"/>
      <c r="AI130" s="67"/>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row>
    <row r="131" spans="1:107" ht="15" customHeight="1" x14ac:dyDescent="0.25">
      <c r="C131" s="9"/>
      <c r="E131" s="25"/>
      <c r="AE131" s="123"/>
      <c r="AF131" s="103"/>
    </row>
    <row r="132" spans="1:107" customFormat="1" ht="15" customHeight="1" x14ac:dyDescent="0.25">
      <c r="A132" s="52" t="s">
        <v>42</v>
      </c>
      <c r="B132" s="8"/>
      <c r="C132" s="9"/>
      <c r="D132" s="8"/>
      <c r="E132" s="25"/>
      <c r="F132" s="8"/>
      <c r="G132" s="25"/>
      <c r="H132" s="8"/>
      <c r="I132" s="86"/>
      <c r="J132" s="86"/>
      <c r="K132" s="86"/>
      <c r="L132" s="25"/>
      <c r="M132" s="8"/>
      <c r="N132" s="8"/>
      <c r="O132" s="73"/>
      <c r="P132" s="8"/>
      <c r="Q132" s="8"/>
      <c r="R132" s="47"/>
      <c r="S132" s="8"/>
      <c r="T132" s="8"/>
      <c r="U132" s="77"/>
      <c r="V132" s="8"/>
      <c r="W132" s="25"/>
      <c r="X132" s="25"/>
      <c r="Y132" s="25"/>
      <c r="Z132" s="94"/>
      <c r="AA132" s="94"/>
      <c r="AB132" s="67"/>
      <c r="AE132" s="123"/>
      <c r="AF132" s="103"/>
      <c r="AG132" s="67"/>
      <c r="AH132" s="67"/>
      <c r="AI132" s="67"/>
    </row>
    <row r="133" spans="1:107" customFormat="1" ht="15" x14ac:dyDescent="0.25">
      <c r="A133" s="8">
        <v>24224</v>
      </c>
      <c r="B133" s="8" t="s">
        <v>359</v>
      </c>
      <c r="C133" s="8" t="s">
        <v>360</v>
      </c>
      <c r="D133" s="8" t="s">
        <v>361</v>
      </c>
      <c r="E133" s="8">
        <v>76528</v>
      </c>
      <c r="F133" s="8" t="s">
        <v>362</v>
      </c>
      <c r="G133" s="8">
        <v>8</v>
      </c>
      <c r="H133" s="8" t="s">
        <v>84</v>
      </c>
      <c r="I133" s="86"/>
      <c r="J133" s="86"/>
      <c r="K133" s="86" t="s">
        <v>190</v>
      </c>
      <c r="L133" s="25"/>
      <c r="M133" s="8" t="s">
        <v>69</v>
      </c>
      <c r="N133" s="47">
        <v>28</v>
      </c>
      <c r="O133" s="73">
        <v>4</v>
      </c>
      <c r="P133" s="47">
        <v>32</v>
      </c>
      <c r="Q133" s="47" t="s">
        <v>70</v>
      </c>
      <c r="R133" s="47">
        <v>1036766</v>
      </c>
      <c r="S133" s="47" t="s">
        <v>271</v>
      </c>
      <c r="T133" s="47" t="s">
        <v>72</v>
      </c>
      <c r="U133" s="77">
        <v>48099010202</v>
      </c>
      <c r="V133" s="77">
        <v>86</v>
      </c>
      <c r="W133" s="98">
        <v>17</v>
      </c>
      <c r="X133" s="99">
        <v>4</v>
      </c>
      <c r="Y133" s="99">
        <v>8</v>
      </c>
      <c r="Z133" s="99">
        <v>4</v>
      </c>
      <c r="AA133" s="99">
        <v>0</v>
      </c>
      <c r="AB133" s="98">
        <v>1</v>
      </c>
      <c r="AC133">
        <v>120</v>
      </c>
      <c r="AE133" s="123">
        <v>4003.15</v>
      </c>
      <c r="AF133" s="103" t="s">
        <v>466</v>
      </c>
      <c r="AG133" s="67" t="s">
        <v>465</v>
      </c>
      <c r="AH133" s="67" t="s">
        <v>465</v>
      </c>
      <c r="AI133" s="67" t="s">
        <v>465</v>
      </c>
    </row>
    <row r="134" spans="1:107" ht="15" customHeight="1" x14ac:dyDescent="0.25">
      <c r="A134" s="17" t="s">
        <v>23</v>
      </c>
      <c r="B134" s="18"/>
      <c r="C134" s="41">
        <v>723266.77681519091</v>
      </c>
      <c r="D134" s="20"/>
      <c r="E134" s="25"/>
      <c r="F134" s="20"/>
      <c r="G134" s="26"/>
      <c r="H134" s="28"/>
      <c r="I134" s="89"/>
      <c r="J134" s="89"/>
      <c r="K134" s="89"/>
      <c r="M134" s="20"/>
      <c r="N134" s="20"/>
      <c r="O134" s="74"/>
      <c r="P134" s="20"/>
      <c r="Q134" s="21" t="s">
        <v>19</v>
      </c>
      <c r="R134" s="46">
        <f>SUM(R133:R133)</f>
        <v>1036766</v>
      </c>
      <c r="S134" s="22"/>
      <c r="T134" s="20"/>
      <c r="U134" s="82"/>
      <c r="V134" s="20"/>
      <c r="W134" s="26"/>
      <c r="X134" s="26"/>
      <c r="AB134" s="67"/>
      <c r="AC134"/>
      <c r="AD134"/>
      <c r="AE134" s="123"/>
      <c r="AF134" s="103"/>
      <c r="AG134" s="67"/>
      <c r="AH134" s="67"/>
      <c r="AI134" s="67"/>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row>
    <row r="135" spans="1:107" ht="15" customHeight="1" x14ac:dyDescent="0.2">
      <c r="C135" s="9"/>
      <c r="E135" s="25"/>
      <c r="AE135" s="123"/>
    </row>
    <row r="136" spans="1:107" customFormat="1" ht="15" customHeight="1" x14ac:dyDescent="0.25">
      <c r="A136" s="52" t="s">
        <v>43</v>
      </c>
      <c r="B136" s="8"/>
      <c r="C136" s="9"/>
      <c r="D136" s="8"/>
      <c r="E136" s="25"/>
      <c r="F136" s="8"/>
      <c r="G136" s="25"/>
      <c r="H136" s="8"/>
      <c r="I136" s="86"/>
      <c r="J136" s="86"/>
      <c r="K136" s="86"/>
      <c r="L136" s="25"/>
      <c r="M136" s="8"/>
      <c r="N136" s="8"/>
      <c r="O136" s="73"/>
      <c r="P136" s="8"/>
      <c r="Q136" s="8"/>
      <c r="R136" s="47"/>
      <c r="S136" s="8"/>
      <c r="T136" s="8"/>
      <c r="U136" s="77"/>
      <c r="V136" s="8"/>
      <c r="W136" s="25"/>
      <c r="X136" s="25"/>
      <c r="Y136" s="25"/>
      <c r="Z136" s="94"/>
      <c r="AA136" s="94"/>
      <c r="AB136" s="67"/>
      <c r="AE136" s="123"/>
      <c r="AF136" s="103"/>
      <c r="AG136" s="67"/>
      <c r="AH136" s="67"/>
      <c r="AI136" s="67"/>
    </row>
    <row r="137" spans="1:107" customFormat="1" ht="15" x14ac:dyDescent="0.25">
      <c r="A137" s="8">
        <v>24045</v>
      </c>
      <c r="B137" s="8" t="s">
        <v>363</v>
      </c>
      <c r="C137" s="8" t="s">
        <v>364</v>
      </c>
      <c r="D137" s="8" t="s">
        <v>365</v>
      </c>
      <c r="E137" s="8">
        <v>76504</v>
      </c>
      <c r="F137" s="8" t="s">
        <v>366</v>
      </c>
      <c r="G137" s="8">
        <v>8</v>
      </c>
      <c r="H137" s="8" t="s">
        <v>68</v>
      </c>
      <c r="I137" s="86"/>
      <c r="J137" s="86"/>
      <c r="K137" s="86" t="s">
        <v>190</v>
      </c>
      <c r="L137" s="25"/>
      <c r="M137" s="8" t="s">
        <v>69</v>
      </c>
      <c r="N137" s="47">
        <v>102</v>
      </c>
      <c r="O137" s="73">
        <v>0</v>
      </c>
      <c r="P137" s="47">
        <v>102</v>
      </c>
      <c r="Q137" s="47" t="s">
        <v>78</v>
      </c>
      <c r="R137" s="47">
        <v>2000000</v>
      </c>
      <c r="S137" s="47" t="s">
        <v>367</v>
      </c>
      <c r="T137" s="47" t="s">
        <v>368</v>
      </c>
      <c r="U137" s="77">
        <v>48027021202</v>
      </c>
      <c r="V137" s="77">
        <v>139</v>
      </c>
      <c r="W137" s="98">
        <v>17</v>
      </c>
      <c r="X137" s="99">
        <v>4</v>
      </c>
      <c r="Y137" s="99">
        <v>8</v>
      </c>
      <c r="Z137" s="99">
        <v>4</v>
      </c>
      <c r="AA137" s="99">
        <v>0</v>
      </c>
      <c r="AB137" s="98">
        <v>1</v>
      </c>
      <c r="AC137">
        <v>173</v>
      </c>
      <c r="AE137" s="123">
        <v>3044.22</v>
      </c>
      <c r="AF137" s="103" t="s">
        <v>466</v>
      </c>
      <c r="AG137" s="67" t="s">
        <v>465</v>
      </c>
      <c r="AH137" s="67" t="s">
        <v>465</v>
      </c>
      <c r="AI137" s="67" t="s">
        <v>465</v>
      </c>
    </row>
    <row r="138" spans="1:107" customFormat="1" ht="15" x14ac:dyDescent="0.25">
      <c r="A138" s="8">
        <v>24175</v>
      </c>
      <c r="B138" s="8" t="s">
        <v>369</v>
      </c>
      <c r="C138" s="8" t="s">
        <v>370</v>
      </c>
      <c r="D138" s="8" t="s">
        <v>371</v>
      </c>
      <c r="E138" s="8">
        <v>76543</v>
      </c>
      <c r="F138" s="8" t="s">
        <v>366</v>
      </c>
      <c r="G138" s="8">
        <v>8</v>
      </c>
      <c r="H138" s="8" t="s">
        <v>68</v>
      </c>
      <c r="I138" s="86"/>
      <c r="J138" s="86"/>
      <c r="K138" s="86"/>
      <c r="L138" s="25"/>
      <c r="M138" s="8" t="s">
        <v>69</v>
      </c>
      <c r="N138" s="47">
        <v>102</v>
      </c>
      <c r="O138" s="73">
        <v>0</v>
      </c>
      <c r="P138" s="47">
        <v>102</v>
      </c>
      <c r="Q138" s="47" t="s">
        <v>78</v>
      </c>
      <c r="R138" s="47">
        <v>2000000</v>
      </c>
      <c r="S138" s="47" t="s">
        <v>372</v>
      </c>
      <c r="T138" s="47" t="s">
        <v>373</v>
      </c>
      <c r="U138" s="77">
        <v>48027022401</v>
      </c>
      <c r="V138" s="77">
        <v>139</v>
      </c>
      <c r="W138" s="98">
        <v>17</v>
      </c>
      <c r="X138" s="99">
        <v>4</v>
      </c>
      <c r="Y138" s="99">
        <v>8</v>
      </c>
      <c r="Z138" s="99">
        <v>4</v>
      </c>
      <c r="AA138" s="99">
        <v>0</v>
      </c>
      <c r="AB138" s="98">
        <v>1</v>
      </c>
      <c r="AC138">
        <v>173</v>
      </c>
      <c r="AE138" s="123">
        <v>5155.3599999999997</v>
      </c>
      <c r="AF138" s="103" t="s">
        <v>466</v>
      </c>
      <c r="AG138" s="67" t="s">
        <v>465</v>
      </c>
      <c r="AH138" s="67" t="s">
        <v>465</v>
      </c>
      <c r="AI138" s="67" t="s">
        <v>465</v>
      </c>
    </row>
    <row r="139" spans="1:107" ht="15" customHeight="1" x14ac:dyDescent="0.25">
      <c r="A139" s="17" t="s">
        <v>23</v>
      </c>
      <c r="B139" s="18"/>
      <c r="C139" s="41">
        <v>2944318.7160213995</v>
      </c>
      <c r="D139" s="20"/>
      <c r="E139" s="25"/>
      <c r="F139" s="20"/>
      <c r="G139" s="26"/>
      <c r="H139" s="28"/>
      <c r="I139" s="89"/>
      <c r="J139" s="89"/>
      <c r="K139" s="89"/>
      <c r="M139" s="20"/>
      <c r="N139" s="20"/>
      <c r="O139" s="74"/>
      <c r="P139" s="20"/>
      <c r="Q139" s="21" t="s">
        <v>19</v>
      </c>
      <c r="R139" s="46">
        <f>SUM(R137:R138)</f>
        <v>4000000</v>
      </c>
      <c r="S139" s="22"/>
      <c r="T139" s="20"/>
      <c r="U139" s="82"/>
      <c r="V139" s="20"/>
      <c r="W139" s="26"/>
      <c r="X139" s="26"/>
      <c r="AB139" s="67"/>
      <c r="AC139"/>
      <c r="AD139"/>
      <c r="AE139" s="123"/>
      <c r="AF139" s="103"/>
      <c r="AG139" s="67"/>
      <c r="AH139" s="67"/>
      <c r="AI139" s="67"/>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row>
    <row r="140" spans="1:107" ht="15" customHeight="1" x14ac:dyDescent="0.2">
      <c r="C140" s="9"/>
      <c r="E140" s="25"/>
      <c r="AE140" s="123"/>
    </row>
    <row r="141" spans="1:107" ht="15" customHeight="1" x14ac:dyDescent="0.2">
      <c r="A141" s="52" t="s">
        <v>44</v>
      </c>
      <c r="C141" s="9"/>
      <c r="E141" s="25"/>
      <c r="AE141" s="123"/>
    </row>
    <row r="142" spans="1:107" customFormat="1" ht="15" x14ac:dyDescent="0.25">
      <c r="A142" s="8">
        <v>24094</v>
      </c>
      <c r="B142" s="8" t="s">
        <v>374</v>
      </c>
      <c r="C142" s="8" t="s">
        <v>375</v>
      </c>
      <c r="D142" s="8" t="s">
        <v>376</v>
      </c>
      <c r="E142" s="8">
        <v>78028</v>
      </c>
      <c r="F142" s="8" t="s">
        <v>377</v>
      </c>
      <c r="G142" s="8">
        <v>9</v>
      </c>
      <c r="H142" s="8" t="s">
        <v>84</v>
      </c>
      <c r="I142" s="86"/>
      <c r="J142" s="86"/>
      <c r="K142" s="86" t="s">
        <v>191</v>
      </c>
      <c r="L142" s="25"/>
      <c r="M142" s="8" t="s">
        <v>69</v>
      </c>
      <c r="N142" s="47">
        <v>46</v>
      </c>
      <c r="O142" s="73">
        <v>6</v>
      </c>
      <c r="P142" s="47">
        <v>52</v>
      </c>
      <c r="Q142" s="47" t="s">
        <v>446</v>
      </c>
      <c r="R142" s="47">
        <v>900000</v>
      </c>
      <c r="S142" s="47" t="s">
        <v>378</v>
      </c>
      <c r="T142" s="47" t="s">
        <v>379</v>
      </c>
      <c r="U142" s="77">
        <v>48265960102</v>
      </c>
      <c r="V142" s="77">
        <v>140</v>
      </c>
      <c r="W142" s="98">
        <v>17</v>
      </c>
      <c r="X142" s="99">
        <v>4</v>
      </c>
      <c r="Y142" s="99">
        <v>8</v>
      </c>
      <c r="Z142" s="99">
        <v>4</v>
      </c>
      <c r="AA142" s="99">
        <v>0</v>
      </c>
      <c r="AB142" s="98">
        <v>1</v>
      </c>
      <c r="AC142">
        <v>174</v>
      </c>
      <c r="AE142" s="123">
        <v>16191.53</v>
      </c>
      <c r="AF142" s="103" t="s">
        <v>466</v>
      </c>
      <c r="AG142" s="67" t="s">
        <v>465</v>
      </c>
      <c r="AH142" s="67" t="s">
        <v>465</v>
      </c>
      <c r="AI142" s="67" t="s">
        <v>465</v>
      </c>
    </row>
    <row r="143" spans="1:107" customFormat="1" ht="15" x14ac:dyDescent="0.25">
      <c r="A143" s="8">
        <v>24211</v>
      </c>
      <c r="B143" s="8" t="s">
        <v>380</v>
      </c>
      <c r="C143" s="8" t="s">
        <v>381</v>
      </c>
      <c r="D143" s="8" t="s">
        <v>382</v>
      </c>
      <c r="E143" s="8">
        <v>78064</v>
      </c>
      <c r="F143" s="8" t="s">
        <v>383</v>
      </c>
      <c r="G143" s="8">
        <v>9</v>
      </c>
      <c r="H143" s="8" t="s">
        <v>84</v>
      </c>
      <c r="I143" s="86"/>
      <c r="J143" s="86"/>
      <c r="K143" s="86" t="s">
        <v>190</v>
      </c>
      <c r="L143" s="25"/>
      <c r="M143" s="8" t="s">
        <v>69</v>
      </c>
      <c r="N143" s="47">
        <v>27</v>
      </c>
      <c r="O143" s="73">
        <v>7</v>
      </c>
      <c r="P143" s="47">
        <v>34</v>
      </c>
      <c r="Q143" s="47" t="s">
        <v>70</v>
      </c>
      <c r="R143" s="47">
        <v>900000</v>
      </c>
      <c r="S143" s="47" t="s">
        <v>79</v>
      </c>
      <c r="T143" s="47" t="s">
        <v>72</v>
      </c>
      <c r="U143" s="77">
        <v>48013960102</v>
      </c>
      <c r="V143" s="77">
        <v>88</v>
      </c>
      <c r="W143" s="98">
        <v>0</v>
      </c>
      <c r="X143" s="99">
        <v>4</v>
      </c>
      <c r="Y143" s="99">
        <v>8</v>
      </c>
      <c r="Z143" s="99">
        <v>0</v>
      </c>
      <c r="AA143" s="99">
        <v>0</v>
      </c>
      <c r="AB143" s="98">
        <v>1</v>
      </c>
      <c r="AC143">
        <v>101</v>
      </c>
      <c r="AE143" s="123">
        <v>5003.5174743196476</v>
      </c>
      <c r="AF143" s="103"/>
      <c r="AG143" s="67"/>
      <c r="AH143" s="67"/>
      <c r="AI143" s="67"/>
    </row>
    <row r="144" spans="1:107" ht="15" customHeight="1" x14ac:dyDescent="0.25">
      <c r="A144" s="17" t="s">
        <v>23</v>
      </c>
      <c r="B144" s="18"/>
      <c r="C144" s="41">
        <v>600766.18279227661</v>
      </c>
      <c r="D144" s="20"/>
      <c r="E144" s="25"/>
      <c r="F144" s="20"/>
      <c r="G144" s="26"/>
      <c r="H144" s="28"/>
      <c r="I144" s="89"/>
      <c r="J144" s="89"/>
      <c r="K144" s="89"/>
      <c r="M144" s="20"/>
      <c r="N144" s="20"/>
      <c r="O144" s="74"/>
      <c r="P144" s="20"/>
      <c r="Q144" s="21" t="s">
        <v>19</v>
      </c>
      <c r="R144" s="46">
        <f>SUM(R142:R143)</f>
        <v>1800000</v>
      </c>
      <c r="S144" s="22"/>
      <c r="T144" s="20"/>
      <c r="U144" s="82"/>
      <c r="V144" s="20"/>
      <c r="W144" s="26"/>
      <c r="X144" s="26"/>
      <c r="AB144" s="67"/>
      <c r="AC144"/>
      <c r="AD144"/>
      <c r="AE144" s="123"/>
      <c r="AF144" s="103"/>
      <c r="AG144" s="67"/>
      <c r="AH144" s="67"/>
      <c r="AI144" s="67"/>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row>
    <row r="145" spans="1:107" ht="15" customHeight="1" x14ac:dyDescent="0.2">
      <c r="C145" s="9"/>
      <c r="E145" s="25"/>
      <c r="AE145" s="123"/>
    </row>
    <row r="146" spans="1:107" customFormat="1" ht="15" customHeight="1" x14ac:dyDescent="0.25">
      <c r="A146" s="52" t="s">
        <v>45</v>
      </c>
      <c r="B146" s="8"/>
      <c r="C146" s="9"/>
      <c r="D146" s="8"/>
      <c r="E146" s="25"/>
      <c r="F146" s="8"/>
      <c r="G146" s="25"/>
      <c r="H146" s="8"/>
      <c r="I146" s="86"/>
      <c r="J146" s="86"/>
      <c r="K146" s="86"/>
      <c r="L146" s="25"/>
      <c r="M146" s="8"/>
      <c r="N146" s="8"/>
      <c r="O146" s="73"/>
      <c r="P146" s="8"/>
      <c r="Q146" s="8"/>
      <c r="R146" s="47"/>
      <c r="S146" s="8"/>
      <c r="T146" s="8"/>
      <c r="U146" s="77"/>
      <c r="V146" s="8"/>
      <c r="W146" s="25"/>
      <c r="X146" s="25"/>
      <c r="Y146" s="25"/>
      <c r="Z146" s="94"/>
      <c r="AA146" s="94"/>
      <c r="AB146" s="67"/>
      <c r="AE146" s="123"/>
      <c r="AF146" s="103"/>
      <c r="AG146" s="67"/>
      <c r="AH146" s="67"/>
      <c r="AI146" s="67"/>
    </row>
    <row r="147" spans="1:107" customFormat="1" ht="15" x14ac:dyDescent="0.25">
      <c r="A147" s="8">
        <v>24064</v>
      </c>
      <c r="B147" s="8" t="s">
        <v>386</v>
      </c>
      <c r="C147" s="8" t="s">
        <v>387</v>
      </c>
      <c r="D147" s="8" t="s">
        <v>384</v>
      </c>
      <c r="E147" s="8">
        <v>78207</v>
      </c>
      <c r="F147" s="8" t="s">
        <v>385</v>
      </c>
      <c r="G147" s="8">
        <v>9</v>
      </c>
      <c r="H147" s="8" t="s">
        <v>68</v>
      </c>
      <c r="I147" s="86"/>
      <c r="J147" s="86"/>
      <c r="K147" s="86" t="s">
        <v>190</v>
      </c>
      <c r="L147" s="25"/>
      <c r="M147" s="8" t="s">
        <v>444</v>
      </c>
      <c r="N147" s="47">
        <v>55</v>
      </c>
      <c r="O147" s="73">
        <v>0</v>
      </c>
      <c r="P147" s="47">
        <v>55</v>
      </c>
      <c r="Q147" s="47" t="s">
        <v>78</v>
      </c>
      <c r="R147" s="47">
        <v>1219730.8500000001</v>
      </c>
      <c r="S147" s="47" t="s">
        <v>302</v>
      </c>
      <c r="T147" s="47" t="s">
        <v>303</v>
      </c>
      <c r="U147" s="77">
        <v>48029170200</v>
      </c>
      <c r="V147" s="77">
        <v>134</v>
      </c>
      <c r="W147" s="98">
        <v>17</v>
      </c>
      <c r="X147" s="99">
        <v>4</v>
      </c>
      <c r="Y147" s="99">
        <v>8</v>
      </c>
      <c r="Z147" s="99">
        <v>4</v>
      </c>
      <c r="AA147" s="99">
        <v>7</v>
      </c>
      <c r="AB147" s="98">
        <v>1</v>
      </c>
      <c r="AC147">
        <v>175</v>
      </c>
      <c r="AE147" s="123">
        <v>4226.18</v>
      </c>
      <c r="AF147" s="103" t="s">
        <v>466</v>
      </c>
      <c r="AG147" s="67" t="s">
        <v>465</v>
      </c>
      <c r="AH147" s="67" t="s">
        <v>465</v>
      </c>
      <c r="AI147" s="67" t="s">
        <v>465</v>
      </c>
    </row>
    <row r="148" spans="1:107" customFormat="1" ht="15" x14ac:dyDescent="0.25">
      <c r="A148" s="8">
        <v>24056</v>
      </c>
      <c r="B148" s="8" t="s">
        <v>490</v>
      </c>
      <c r="C148" s="8" t="s">
        <v>491</v>
      </c>
      <c r="D148" s="8" t="s">
        <v>384</v>
      </c>
      <c r="E148" s="8">
        <v>78247</v>
      </c>
      <c r="F148" s="8" t="s">
        <v>385</v>
      </c>
      <c r="G148" s="8">
        <v>9</v>
      </c>
      <c r="H148" s="8" t="s">
        <v>68</v>
      </c>
      <c r="I148" s="86"/>
      <c r="J148" s="86"/>
      <c r="K148" s="86" t="s">
        <v>190</v>
      </c>
      <c r="L148" s="25" t="s">
        <v>191</v>
      </c>
      <c r="M148" s="8" t="s">
        <v>69</v>
      </c>
      <c r="N148" s="47">
        <v>85</v>
      </c>
      <c r="O148" s="73">
        <v>0</v>
      </c>
      <c r="P148" s="47">
        <v>85</v>
      </c>
      <c r="Q148" s="47" t="s">
        <v>70</v>
      </c>
      <c r="R148" s="47">
        <v>2000000</v>
      </c>
      <c r="S148" s="47" t="s">
        <v>492</v>
      </c>
      <c r="T148" s="47" t="s">
        <v>493</v>
      </c>
      <c r="U148" s="77">
        <v>48029121809</v>
      </c>
      <c r="V148" s="77">
        <v>139</v>
      </c>
      <c r="W148" s="98">
        <v>17</v>
      </c>
      <c r="X148" s="99">
        <v>4</v>
      </c>
      <c r="Y148" s="99">
        <v>8</v>
      </c>
      <c r="Z148" s="99">
        <v>4</v>
      </c>
      <c r="AA148" s="99">
        <v>0</v>
      </c>
      <c r="AB148" s="98">
        <v>1</v>
      </c>
      <c r="AC148">
        <v>173</v>
      </c>
      <c r="AE148" s="123">
        <v>4603.3999999999996</v>
      </c>
      <c r="AF148" s="133" t="s">
        <v>480</v>
      </c>
      <c r="AG148" s="133"/>
      <c r="AH148" s="133"/>
      <c r="AI148" s="133"/>
    </row>
    <row r="149" spans="1:107" customFormat="1" ht="15" x14ac:dyDescent="0.25">
      <c r="A149" s="8">
        <v>24079</v>
      </c>
      <c r="B149" s="8" t="s">
        <v>388</v>
      </c>
      <c r="C149" s="8" t="s">
        <v>389</v>
      </c>
      <c r="D149" s="8" t="s">
        <v>390</v>
      </c>
      <c r="E149" s="8">
        <v>78130</v>
      </c>
      <c r="F149" s="8" t="s">
        <v>391</v>
      </c>
      <c r="G149" s="8">
        <v>9</v>
      </c>
      <c r="H149" s="8" t="s">
        <v>68</v>
      </c>
      <c r="I149" s="86"/>
      <c r="J149" s="86"/>
      <c r="K149" s="86" t="s">
        <v>190</v>
      </c>
      <c r="L149" s="25"/>
      <c r="M149" s="8" t="s">
        <v>69</v>
      </c>
      <c r="N149" s="47">
        <v>85</v>
      </c>
      <c r="O149" s="73">
        <v>0</v>
      </c>
      <c r="P149" s="47">
        <v>85</v>
      </c>
      <c r="Q149" s="47" t="s">
        <v>70</v>
      </c>
      <c r="R149" s="47">
        <v>2000000</v>
      </c>
      <c r="S149" s="47" t="s">
        <v>392</v>
      </c>
      <c r="T149" s="47" t="s">
        <v>393</v>
      </c>
      <c r="U149" s="77">
        <v>48091310404</v>
      </c>
      <c r="V149" s="77">
        <v>139</v>
      </c>
      <c r="W149" s="98">
        <v>17</v>
      </c>
      <c r="X149" s="99">
        <v>4</v>
      </c>
      <c r="Y149" s="99">
        <v>8</v>
      </c>
      <c r="Z149" s="99">
        <v>4</v>
      </c>
      <c r="AA149" s="99">
        <v>0</v>
      </c>
      <c r="AB149" s="98">
        <v>1</v>
      </c>
      <c r="AC149">
        <v>173</v>
      </c>
      <c r="AE149" s="123">
        <v>7843.51</v>
      </c>
      <c r="AF149" s="103" t="s">
        <v>466</v>
      </c>
      <c r="AG149" s="67" t="s">
        <v>465</v>
      </c>
      <c r="AH149" s="67" t="s">
        <v>465</v>
      </c>
      <c r="AI149" s="67" t="s">
        <v>465</v>
      </c>
    </row>
    <row r="150" spans="1:107" customFormat="1" ht="15" x14ac:dyDescent="0.25">
      <c r="A150" s="8">
        <v>24091</v>
      </c>
      <c r="B150" s="8" t="s">
        <v>394</v>
      </c>
      <c r="C150" s="8" t="s">
        <v>395</v>
      </c>
      <c r="D150" s="8" t="s">
        <v>384</v>
      </c>
      <c r="E150" s="8">
        <v>78201</v>
      </c>
      <c r="F150" s="8" t="s">
        <v>385</v>
      </c>
      <c r="G150" s="8">
        <v>9</v>
      </c>
      <c r="H150" s="8" t="s">
        <v>68</v>
      </c>
      <c r="I150" s="86"/>
      <c r="J150" s="86"/>
      <c r="K150" s="86" t="s">
        <v>191</v>
      </c>
      <c r="L150" s="25" t="s">
        <v>191</v>
      </c>
      <c r="M150" s="8" t="s">
        <v>69</v>
      </c>
      <c r="N150" s="47">
        <v>100</v>
      </c>
      <c r="O150" s="73">
        <v>0</v>
      </c>
      <c r="P150" s="47">
        <v>100</v>
      </c>
      <c r="Q150" s="47" t="s">
        <v>70</v>
      </c>
      <c r="R150" s="47">
        <v>2000000</v>
      </c>
      <c r="S150" s="47" t="s">
        <v>396</v>
      </c>
      <c r="T150" s="47" t="s">
        <v>397</v>
      </c>
      <c r="U150" s="77">
        <v>48029190100</v>
      </c>
      <c r="V150" s="77">
        <v>131</v>
      </c>
      <c r="W150" s="98">
        <v>17</v>
      </c>
      <c r="X150" s="99">
        <v>4</v>
      </c>
      <c r="Y150" s="99">
        <v>8</v>
      </c>
      <c r="Z150" s="99">
        <v>4</v>
      </c>
      <c r="AA150" s="99">
        <v>7</v>
      </c>
      <c r="AB150" s="98">
        <v>1</v>
      </c>
      <c r="AC150">
        <v>172</v>
      </c>
      <c r="AE150" s="123">
        <v>4362</v>
      </c>
      <c r="AF150" s="103"/>
      <c r="AG150" s="67"/>
      <c r="AH150" s="67"/>
      <c r="AI150" s="67"/>
    </row>
    <row r="151" spans="1:107" ht="15" customHeight="1" x14ac:dyDescent="0.25">
      <c r="A151" s="17" t="s">
        <v>23</v>
      </c>
      <c r="B151" s="18"/>
      <c r="C151" s="41">
        <v>6705260.5213907398</v>
      </c>
      <c r="D151" s="50"/>
      <c r="E151" s="25"/>
      <c r="F151" s="20"/>
      <c r="G151" s="26"/>
      <c r="H151" s="28"/>
      <c r="I151" s="89"/>
      <c r="J151" s="89"/>
      <c r="K151" s="89"/>
      <c r="L151" s="26"/>
      <c r="M151" s="20"/>
      <c r="N151" s="20"/>
      <c r="O151" s="74"/>
      <c r="P151" s="20"/>
      <c r="Q151" s="21" t="s">
        <v>19</v>
      </c>
      <c r="R151" s="46">
        <f>SUM(R147:R150)</f>
        <v>7219730.8499999996</v>
      </c>
      <c r="S151" s="22"/>
      <c r="T151" s="20"/>
      <c r="U151" s="82"/>
      <c r="V151" s="20"/>
      <c r="W151" s="26"/>
      <c r="X151" s="26"/>
      <c r="AB151" s="67"/>
      <c r="AC151"/>
      <c r="AD151"/>
      <c r="AE151" s="123"/>
      <c r="AF151" s="103"/>
      <c r="AG151" s="67"/>
      <c r="AH151" s="67"/>
      <c r="AI151" s="67"/>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row>
    <row r="152" spans="1:107" ht="15" customHeight="1" x14ac:dyDescent="0.25">
      <c r="A152" s="17"/>
      <c r="B152" s="17" t="s">
        <v>457</v>
      </c>
      <c r="C152" s="41">
        <f>C151*0.4767</f>
        <v>3196397.6905469657</v>
      </c>
      <c r="D152" s="50"/>
      <c r="E152" s="25"/>
      <c r="F152" s="20"/>
      <c r="G152" s="26"/>
      <c r="H152" s="28"/>
      <c r="I152" s="89"/>
      <c r="J152" s="89"/>
      <c r="K152" s="89"/>
      <c r="L152" s="26"/>
      <c r="M152" s="20"/>
      <c r="N152" s="20"/>
      <c r="O152" s="74"/>
      <c r="P152" s="20"/>
      <c r="Q152" s="21"/>
      <c r="R152" s="46"/>
      <c r="S152" s="22"/>
      <c r="T152" s="20"/>
      <c r="U152" s="82"/>
      <c r="V152" s="20"/>
      <c r="W152" s="26"/>
      <c r="X152" s="26"/>
      <c r="AB152" s="67"/>
      <c r="AC152"/>
      <c r="AD152"/>
      <c r="AE152" s="123"/>
      <c r="AF152" s="103"/>
      <c r="AG152" s="67"/>
      <c r="AH152" s="67"/>
      <c r="AI152" s="67"/>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row>
    <row r="153" spans="1:107" ht="15" customHeight="1" x14ac:dyDescent="0.2">
      <c r="C153" s="9"/>
      <c r="E153" s="25"/>
      <c r="AE153" s="123"/>
    </row>
    <row r="154" spans="1:107" ht="15" customHeight="1" x14ac:dyDescent="0.2">
      <c r="A154" s="52" t="s">
        <v>46</v>
      </c>
      <c r="C154" s="9"/>
      <c r="E154" s="25"/>
      <c r="AE154" s="123"/>
    </row>
    <row r="155" spans="1:107" ht="15" customHeight="1" x14ac:dyDescent="0.25">
      <c r="A155" s="17" t="s">
        <v>23</v>
      </c>
      <c r="B155" s="18"/>
      <c r="C155" s="41">
        <v>773325.89887732011</v>
      </c>
      <c r="D155" s="20"/>
      <c r="E155" s="25"/>
      <c r="F155" s="20"/>
      <c r="G155" s="26"/>
      <c r="H155" s="28"/>
      <c r="I155" s="89"/>
      <c r="J155" s="89"/>
      <c r="K155" s="89"/>
      <c r="L155" s="26"/>
      <c r="M155" s="20"/>
      <c r="N155" s="20"/>
      <c r="O155" s="74"/>
      <c r="P155" s="20"/>
      <c r="Q155" s="21" t="s">
        <v>19</v>
      </c>
      <c r="R155" s="85">
        <v>0</v>
      </c>
      <c r="S155" s="22"/>
      <c r="T155" s="20"/>
      <c r="U155" s="82"/>
      <c r="V155" s="20"/>
      <c r="W155" s="26"/>
      <c r="X155" s="26"/>
      <c r="AB155" s="67"/>
      <c r="AC155"/>
      <c r="AD155"/>
      <c r="AE155" s="123"/>
      <c r="AF155" s="103"/>
      <c r="AG155" s="67"/>
      <c r="AH155" s="67"/>
      <c r="AI155" s="67"/>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row>
    <row r="156" spans="1:107" ht="15" customHeight="1" x14ac:dyDescent="0.2">
      <c r="C156" s="9"/>
      <c r="E156" s="25"/>
      <c r="AE156" s="123"/>
    </row>
    <row r="157" spans="1:107" customFormat="1" ht="15" customHeight="1" x14ac:dyDescent="0.25">
      <c r="A157" s="52" t="s">
        <v>47</v>
      </c>
      <c r="B157" s="8"/>
      <c r="C157" s="9"/>
      <c r="D157" s="8"/>
      <c r="E157" s="25"/>
      <c r="F157" s="8"/>
      <c r="G157" s="25"/>
      <c r="H157" s="8"/>
      <c r="I157" s="86"/>
      <c r="J157" s="86"/>
      <c r="K157" s="86"/>
      <c r="L157" s="25"/>
      <c r="M157" s="8"/>
      <c r="N157" s="8"/>
      <c r="O157" s="73"/>
      <c r="P157" s="8"/>
      <c r="Q157" s="8"/>
      <c r="R157" s="47"/>
      <c r="S157" s="8"/>
      <c r="T157" s="8"/>
      <c r="U157" s="77"/>
      <c r="V157" s="8"/>
      <c r="W157" s="25"/>
      <c r="X157" s="25"/>
      <c r="Y157" s="25"/>
      <c r="Z157" s="94"/>
      <c r="AA157" s="94"/>
      <c r="AB157" s="67"/>
      <c r="AE157" s="123"/>
      <c r="AF157" s="103"/>
      <c r="AG157" s="67"/>
      <c r="AH157" s="67"/>
      <c r="AI157" s="67"/>
    </row>
    <row r="158" spans="1:107" customFormat="1" ht="15" x14ac:dyDescent="0.25">
      <c r="A158" s="8">
        <v>24124</v>
      </c>
      <c r="B158" s="8" t="s">
        <v>398</v>
      </c>
      <c r="C158" s="8" t="s">
        <v>399</v>
      </c>
      <c r="D158" s="8" t="s">
        <v>400</v>
      </c>
      <c r="E158" s="8">
        <v>78405</v>
      </c>
      <c r="F158" s="8" t="s">
        <v>401</v>
      </c>
      <c r="G158" s="8">
        <v>10</v>
      </c>
      <c r="H158" s="8" t="s">
        <v>68</v>
      </c>
      <c r="I158" s="86"/>
      <c r="J158" s="86"/>
      <c r="K158" s="86" t="s">
        <v>191</v>
      </c>
      <c r="L158" s="25"/>
      <c r="M158" s="8" t="s">
        <v>69</v>
      </c>
      <c r="N158" s="47">
        <v>72</v>
      </c>
      <c r="O158" s="73">
        <v>0</v>
      </c>
      <c r="P158" s="47">
        <v>72</v>
      </c>
      <c r="Q158" s="47" t="s">
        <v>78</v>
      </c>
      <c r="R158" s="47">
        <v>1722000</v>
      </c>
      <c r="S158" s="47" t="s">
        <v>402</v>
      </c>
      <c r="T158" s="47" t="s">
        <v>403</v>
      </c>
      <c r="U158" s="77">
        <v>48355001000</v>
      </c>
      <c r="V158" s="77">
        <v>109</v>
      </c>
      <c r="W158" s="98">
        <v>17</v>
      </c>
      <c r="X158" s="99">
        <v>4</v>
      </c>
      <c r="Y158" s="99">
        <v>8</v>
      </c>
      <c r="Z158" s="99">
        <v>4</v>
      </c>
      <c r="AA158" s="99">
        <v>7</v>
      </c>
      <c r="AB158" s="98">
        <v>1</v>
      </c>
      <c r="AC158">
        <v>150</v>
      </c>
      <c r="AE158" s="123">
        <v>9397.6</v>
      </c>
      <c r="AF158" s="103" t="s">
        <v>466</v>
      </c>
      <c r="AG158" s="67" t="s">
        <v>465</v>
      </c>
      <c r="AH158" s="67" t="s">
        <v>465</v>
      </c>
      <c r="AI158" s="67" t="s">
        <v>465</v>
      </c>
    </row>
    <row r="159" spans="1:107" customFormat="1" ht="15" x14ac:dyDescent="0.25">
      <c r="A159" s="8">
        <v>24125</v>
      </c>
      <c r="B159" s="8" t="s">
        <v>404</v>
      </c>
      <c r="C159" s="8" t="s">
        <v>405</v>
      </c>
      <c r="D159" s="8" t="s">
        <v>400</v>
      </c>
      <c r="E159" s="8">
        <v>78412</v>
      </c>
      <c r="F159" s="8" t="s">
        <v>401</v>
      </c>
      <c r="G159" s="8">
        <v>10</v>
      </c>
      <c r="H159" s="8" t="s">
        <v>68</v>
      </c>
      <c r="I159" s="86"/>
      <c r="J159" s="86"/>
      <c r="K159" s="86" t="s">
        <v>191</v>
      </c>
      <c r="L159" s="25"/>
      <c r="M159" s="8" t="s">
        <v>69</v>
      </c>
      <c r="N159" s="47">
        <v>64</v>
      </c>
      <c r="O159" s="73">
        <v>0</v>
      </c>
      <c r="P159" s="47">
        <v>64</v>
      </c>
      <c r="Q159" s="47" t="s">
        <v>78</v>
      </c>
      <c r="R159" s="47">
        <v>1841641</v>
      </c>
      <c r="S159" s="47" t="s">
        <v>402</v>
      </c>
      <c r="T159" s="47" t="s">
        <v>403</v>
      </c>
      <c r="U159" s="77">
        <v>48355003206</v>
      </c>
      <c r="V159" s="77">
        <v>98</v>
      </c>
      <c r="W159" s="98">
        <v>17</v>
      </c>
      <c r="X159" s="99">
        <v>4</v>
      </c>
      <c r="Y159" s="99">
        <v>8</v>
      </c>
      <c r="Z159" s="99">
        <v>4</v>
      </c>
      <c r="AA159" s="99">
        <v>7</v>
      </c>
      <c r="AB159" s="98">
        <v>1</v>
      </c>
      <c r="AC159">
        <v>139</v>
      </c>
      <c r="AE159" s="123">
        <v>8843.8700000000008</v>
      </c>
      <c r="AF159" s="103"/>
      <c r="AG159" s="67"/>
      <c r="AH159" s="67"/>
      <c r="AI159" s="67"/>
    </row>
    <row r="160" spans="1:107" ht="15" customHeight="1" x14ac:dyDescent="0.25">
      <c r="A160" s="17" t="s">
        <v>23</v>
      </c>
      <c r="B160" s="18"/>
      <c r="C160" s="41">
        <v>1459553.905862662</v>
      </c>
      <c r="D160" s="20"/>
      <c r="E160" s="25"/>
      <c r="F160" s="20"/>
      <c r="G160" s="26"/>
      <c r="H160" s="28"/>
      <c r="I160" s="89"/>
      <c r="J160" s="89"/>
      <c r="K160" s="89"/>
      <c r="L160" s="26"/>
      <c r="M160" s="20"/>
      <c r="N160" s="20"/>
      <c r="O160" s="74"/>
      <c r="P160" s="20"/>
      <c r="Q160" s="21" t="s">
        <v>19</v>
      </c>
      <c r="R160" s="46">
        <f>SUM(R158:R159)</f>
        <v>3563641</v>
      </c>
      <c r="S160" s="22"/>
      <c r="T160" s="20"/>
      <c r="U160" s="82"/>
      <c r="V160" s="20"/>
      <c r="W160" s="26"/>
      <c r="X160" s="26"/>
      <c r="AB160" s="67"/>
      <c r="AC160"/>
      <c r="AD160"/>
      <c r="AE160" s="123"/>
      <c r="AF160" s="103"/>
      <c r="AG160" s="67"/>
      <c r="AH160" s="67"/>
      <c r="AI160" s="67"/>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row>
    <row r="161" spans="1:107" ht="15" customHeight="1" x14ac:dyDescent="0.2">
      <c r="C161" s="9"/>
      <c r="E161" s="25"/>
      <c r="AE161" s="123"/>
    </row>
    <row r="162" spans="1:107" customFormat="1" ht="15" customHeight="1" x14ac:dyDescent="0.25">
      <c r="A162" s="52" t="s">
        <v>48</v>
      </c>
      <c r="B162" s="8"/>
      <c r="C162" s="9"/>
      <c r="D162" s="8"/>
      <c r="E162" s="25"/>
      <c r="F162" s="8"/>
      <c r="G162" s="25"/>
      <c r="H162" s="8"/>
      <c r="I162" s="86"/>
      <c r="J162" s="86"/>
      <c r="K162" s="86"/>
      <c r="L162" s="25"/>
      <c r="M162" s="8"/>
      <c r="N162" s="8"/>
      <c r="O162" s="73"/>
      <c r="P162" s="8"/>
      <c r="Q162" s="8"/>
      <c r="R162" s="47"/>
      <c r="S162" s="8"/>
      <c r="T162" s="8"/>
      <c r="U162" s="77"/>
      <c r="V162" s="8"/>
      <c r="W162" s="25"/>
      <c r="X162" s="25"/>
      <c r="Y162" s="25"/>
      <c r="Z162" s="94"/>
      <c r="AA162" s="94"/>
      <c r="AB162" s="67"/>
      <c r="AE162" s="123"/>
      <c r="AF162" s="103"/>
      <c r="AG162" s="67"/>
      <c r="AH162" s="67"/>
      <c r="AI162" s="67"/>
    </row>
    <row r="163" spans="1:107" customFormat="1" ht="15" x14ac:dyDescent="0.25">
      <c r="A163" s="8">
        <v>24044</v>
      </c>
      <c r="B163" s="8" t="s">
        <v>406</v>
      </c>
      <c r="C163" s="8" t="s">
        <v>407</v>
      </c>
      <c r="D163" s="8" t="s">
        <v>408</v>
      </c>
      <c r="E163" s="8">
        <v>78852</v>
      </c>
      <c r="F163" s="8" t="s">
        <v>409</v>
      </c>
      <c r="G163" s="8">
        <v>11</v>
      </c>
      <c r="H163" s="8" t="s">
        <v>84</v>
      </c>
      <c r="I163" s="86"/>
      <c r="J163" s="86"/>
      <c r="K163" s="86" t="s">
        <v>190</v>
      </c>
      <c r="L163" s="25"/>
      <c r="M163" s="8" t="s">
        <v>69</v>
      </c>
      <c r="N163" s="47">
        <v>66</v>
      </c>
      <c r="O163" s="73">
        <v>0</v>
      </c>
      <c r="P163" s="47">
        <v>66</v>
      </c>
      <c r="Q163" s="47" t="s">
        <v>78</v>
      </c>
      <c r="R163" s="47">
        <v>1643860</v>
      </c>
      <c r="S163" s="47" t="s">
        <v>367</v>
      </c>
      <c r="T163" s="47" t="s">
        <v>368</v>
      </c>
      <c r="U163" s="77">
        <v>48323950602</v>
      </c>
      <c r="V163" s="77">
        <v>138</v>
      </c>
      <c r="W163" s="98">
        <v>17</v>
      </c>
      <c r="X163" s="99">
        <v>4</v>
      </c>
      <c r="Y163" s="99">
        <v>8</v>
      </c>
      <c r="Z163" s="99">
        <v>4</v>
      </c>
      <c r="AA163" s="99">
        <v>0</v>
      </c>
      <c r="AB163" s="98">
        <v>1</v>
      </c>
      <c r="AC163">
        <v>172</v>
      </c>
      <c r="AE163" s="123">
        <v>2464.61</v>
      </c>
      <c r="AF163" s="103" t="s">
        <v>466</v>
      </c>
      <c r="AG163" s="67" t="s">
        <v>465</v>
      </c>
      <c r="AH163" s="67" t="s">
        <v>465</v>
      </c>
      <c r="AI163" s="110" t="s">
        <v>465</v>
      </c>
    </row>
    <row r="164" spans="1:107" ht="15" customHeight="1" x14ac:dyDescent="0.25">
      <c r="A164" s="17" t="s">
        <v>23</v>
      </c>
      <c r="B164" s="18"/>
      <c r="C164" s="41">
        <v>1148245.7035310764</v>
      </c>
      <c r="D164" s="20"/>
      <c r="E164" s="25"/>
      <c r="F164" s="20"/>
      <c r="G164" s="26"/>
      <c r="H164" s="28"/>
      <c r="I164" s="89"/>
      <c r="J164" s="89"/>
      <c r="K164" s="89"/>
      <c r="M164" s="20"/>
      <c r="N164" s="20"/>
      <c r="O164" s="74"/>
      <c r="P164" s="20"/>
      <c r="Q164" s="21" t="s">
        <v>19</v>
      </c>
      <c r="R164" s="46">
        <f>SUM(R163:R163)</f>
        <v>1643860</v>
      </c>
      <c r="S164" s="22"/>
      <c r="T164" s="20"/>
      <c r="U164" s="82"/>
      <c r="V164" s="20"/>
      <c r="W164" s="26"/>
      <c r="X164" s="26"/>
      <c r="AB164" s="67"/>
      <c r="AC164"/>
      <c r="AD164"/>
      <c r="AE164" s="123"/>
      <c r="AF164" s="103"/>
      <c r="AG164" s="67"/>
      <c r="AH164" s="67"/>
      <c r="AI164" s="67"/>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row>
    <row r="165" spans="1:107" ht="15" customHeight="1" x14ac:dyDescent="0.2">
      <c r="C165" s="9"/>
      <c r="E165" s="25"/>
      <c r="AE165" s="123"/>
    </row>
    <row r="166" spans="1:107" customFormat="1" ht="15" customHeight="1" x14ac:dyDescent="0.25">
      <c r="A166" s="52" t="s">
        <v>49</v>
      </c>
      <c r="B166" s="8"/>
      <c r="C166" s="9"/>
      <c r="D166" s="8"/>
      <c r="E166" s="25"/>
      <c r="F166" s="8"/>
      <c r="G166" s="25"/>
      <c r="H166" s="8"/>
      <c r="I166" s="86"/>
      <c r="J166" s="86"/>
      <c r="K166" s="86"/>
      <c r="L166" s="25"/>
      <c r="M166" s="8"/>
      <c r="N166" s="8"/>
      <c r="O166" s="73"/>
      <c r="P166" s="8"/>
      <c r="Q166" s="8"/>
      <c r="R166" s="47"/>
      <c r="S166" s="8"/>
      <c r="T166" s="8"/>
      <c r="U166" s="77"/>
      <c r="V166" s="8"/>
      <c r="W166" s="25"/>
      <c r="X166" s="25"/>
      <c r="Y166" s="25"/>
      <c r="Z166" s="94"/>
      <c r="AA166" s="94"/>
      <c r="AB166" s="67"/>
      <c r="AE166" s="123"/>
      <c r="AF166" s="103"/>
      <c r="AG166" s="67"/>
      <c r="AH166" s="67"/>
      <c r="AI166" s="67"/>
    </row>
    <row r="167" spans="1:107" customFormat="1" ht="15" x14ac:dyDescent="0.25">
      <c r="A167" s="8">
        <v>24196</v>
      </c>
      <c r="B167" s="8" t="s">
        <v>423</v>
      </c>
      <c r="C167" s="8" t="s">
        <v>424</v>
      </c>
      <c r="D167" s="8" t="s">
        <v>177</v>
      </c>
      <c r="E167" s="8">
        <v>78520</v>
      </c>
      <c r="F167" s="8" t="s">
        <v>178</v>
      </c>
      <c r="G167" s="8">
        <v>11</v>
      </c>
      <c r="H167" s="8" t="s">
        <v>68</v>
      </c>
      <c r="I167" s="86"/>
      <c r="J167" s="86"/>
      <c r="K167" s="86" t="s">
        <v>191</v>
      </c>
      <c r="L167" s="25"/>
      <c r="M167" s="8" t="s">
        <v>69</v>
      </c>
      <c r="N167" s="47">
        <v>50</v>
      </c>
      <c r="O167" s="73">
        <v>0</v>
      </c>
      <c r="P167" s="47">
        <v>50</v>
      </c>
      <c r="Q167" s="47" t="s">
        <v>446</v>
      </c>
      <c r="R167" s="47">
        <v>1648986</v>
      </c>
      <c r="S167" s="47" t="s">
        <v>179</v>
      </c>
      <c r="T167" s="47" t="s">
        <v>180</v>
      </c>
      <c r="U167" s="77">
        <v>48061013802</v>
      </c>
      <c r="V167" s="77">
        <v>133</v>
      </c>
      <c r="W167" s="98">
        <v>17</v>
      </c>
      <c r="X167" s="99">
        <v>4</v>
      </c>
      <c r="Y167" s="99">
        <v>8</v>
      </c>
      <c r="Z167" s="99">
        <v>4</v>
      </c>
      <c r="AA167" s="99">
        <v>7</v>
      </c>
      <c r="AB167" s="98">
        <v>1</v>
      </c>
      <c r="AC167">
        <v>174</v>
      </c>
      <c r="AE167" s="123">
        <v>6963.7</v>
      </c>
      <c r="AF167" s="103" t="s">
        <v>466</v>
      </c>
      <c r="AG167" s="67" t="s">
        <v>465</v>
      </c>
      <c r="AH167" s="67" t="s">
        <v>465</v>
      </c>
      <c r="AI167" s="67" t="s">
        <v>465</v>
      </c>
    </row>
    <row r="168" spans="1:107" customFormat="1" ht="15" x14ac:dyDescent="0.25">
      <c r="A168" s="8">
        <v>24081</v>
      </c>
      <c r="B168" s="8" t="s">
        <v>410</v>
      </c>
      <c r="C168" s="8" t="s">
        <v>411</v>
      </c>
      <c r="D168" s="8" t="s">
        <v>412</v>
      </c>
      <c r="E168" s="8">
        <v>78577</v>
      </c>
      <c r="F168" s="8" t="s">
        <v>162</v>
      </c>
      <c r="G168" s="8">
        <v>11</v>
      </c>
      <c r="H168" s="8" t="s">
        <v>68</v>
      </c>
      <c r="I168" s="86"/>
      <c r="J168" s="86"/>
      <c r="K168" s="86" t="s">
        <v>190</v>
      </c>
      <c r="L168" s="25"/>
      <c r="M168" s="8" t="s">
        <v>69</v>
      </c>
      <c r="N168" s="47">
        <v>113</v>
      </c>
      <c r="O168" s="73">
        <v>7</v>
      </c>
      <c r="P168" s="47">
        <v>120</v>
      </c>
      <c r="Q168" s="47" t="s">
        <v>70</v>
      </c>
      <c r="R168" s="47">
        <v>2000000</v>
      </c>
      <c r="S168" s="47" t="s">
        <v>314</v>
      </c>
      <c r="T168" s="47" t="s">
        <v>315</v>
      </c>
      <c r="U168" s="77">
        <v>48215021600</v>
      </c>
      <c r="V168" s="77">
        <v>132</v>
      </c>
      <c r="W168" s="98">
        <v>17</v>
      </c>
      <c r="X168" s="99">
        <v>4</v>
      </c>
      <c r="Y168" s="99">
        <v>8</v>
      </c>
      <c r="Z168" s="99">
        <v>4</v>
      </c>
      <c r="AA168" s="99">
        <v>7</v>
      </c>
      <c r="AB168" s="98">
        <v>1</v>
      </c>
      <c r="AC168">
        <v>173</v>
      </c>
      <c r="AE168" s="123">
        <v>754.58</v>
      </c>
      <c r="AF168" s="103" t="s">
        <v>466</v>
      </c>
      <c r="AG168" s="110" t="s">
        <v>465</v>
      </c>
      <c r="AH168" s="67" t="s">
        <v>465</v>
      </c>
      <c r="AI168" s="110" t="s">
        <v>465</v>
      </c>
    </row>
    <row r="169" spans="1:107" customFormat="1" ht="15.75" customHeight="1" x14ac:dyDescent="0.25">
      <c r="A169" s="8">
        <v>24168</v>
      </c>
      <c r="B169" s="8" t="s">
        <v>413</v>
      </c>
      <c r="C169" s="8" t="s">
        <v>414</v>
      </c>
      <c r="D169" s="8" t="s">
        <v>161</v>
      </c>
      <c r="E169" s="8">
        <v>78572</v>
      </c>
      <c r="F169" s="8" t="s">
        <v>162</v>
      </c>
      <c r="G169" s="8">
        <v>11</v>
      </c>
      <c r="H169" s="8" t="s">
        <v>68</v>
      </c>
      <c r="I169" s="86"/>
      <c r="J169" s="86"/>
      <c r="K169" s="86" t="s">
        <v>190</v>
      </c>
      <c r="L169" s="25"/>
      <c r="M169" s="8" t="s">
        <v>69</v>
      </c>
      <c r="N169" s="47">
        <v>113</v>
      </c>
      <c r="O169" s="73">
        <v>0</v>
      </c>
      <c r="P169" s="47">
        <v>113</v>
      </c>
      <c r="Q169" s="47" t="s">
        <v>78</v>
      </c>
      <c r="R169" s="47">
        <v>2000000</v>
      </c>
      <c r="S169" s="47" t="s">
        <v>415</v>
      </c>
      <c r="T169" s="47" t="s">
        <v>72</v>
      </c>
      <c r="U169" s="77">
        <v>48215020409</v>
      </c>
      <c r="V169" s="77">
        <v>139</v>
      </c>
      <c r="W169" s="98">
        <v>17</v>
      </c>
      <c r="X169" s="99">
        <v>4</v>
      </c>
      <c r="Y169" s="99">
        <v>8</v>
      </c>
      <c r="Z169" s="99">
        <v>4</v>
      </c>
      <c r="AA169" s="99">
        <v>0</v>
      </c>
      <c r="AB169" s="98">
        <v>1</v>
      </c>
      <c r="AC169">
        <v>173</v>
      </c>
      <c r="AE169" s="123">
        <v>1383.64</v>
      </c>
      <c r="AF169" s="103" t="s">
        <v>466</v>
      </c>
      <c r="AG169" s="67" t="s">
        <v>465</v>
      </c>
      <c r="AH169" s="67" t="s">
        <v>465</v>
      </c>
      <c r="AI169" s="67" t="s">
        <v>465</v>
      </c>
    </row>
    <row r="170" spans="1:107" customFormat="1" ht="15" x14ac:dyDescent="0.25">
      <c r="A170" s="8">
        <v>24174</v>
      </c>
      <c r="B170" s="8" t="s">
        <v>420</v>
      </c>
      <c r="C170" s="8" t="s">
        <v>421</v>
      </c>
      <c r="D170" s="8" t="s">
        <v>422</v>
      </c>
      <c r="E170" s="8">
        <v>78504</v>
      </c>
      <c r="F170" s="8" t="s">
        <v>162</v>
      </c>
      <c r="G170" s="8">
        <v>11</v>
      </c>
      <c r="H170" s="8" t="s">
        <v>68</v>
      </c>
      <c r="I170" s="86"/>
      <c r="J170" s="86"/>
      <c r="K170" s="86" t="s">
        <v>190</v>
      </c>
      <c r="L170" s="25"/>
      <c r="M170" s="8" t="s">
        <v>69</v>
      </c>
      <c r="N170" s="47">
        <v>113</v>
      </c>
      <c r="O170" s="73">
        <v>0</v>
      </c>
      <c r="P170" s="47">
        <v>113</v>
      </c>
      <c r="Q170" s="47" t="s">
        <v>78</v>
      </c>
      <c r="R170" s="47">
        <v>2000000</v>
      </c>
      <c r="S170" s="47" t="s">
        <v>372</v>
      </c>
      <c r="T170" s="47" t="s">
        <v>373</v>
      </c>
      <c r="U170" s="77">
        <v>48215020736</v>
      </c>
      <c r="V170" s="77">
        <v>139</v>
      </c>
      <c r="W170" s="98">
        <v>17</v>
      </c>
      <c r="X170" s="99">
        <v>4</v>
      </c>
      <c r="Y170" s="99">
        <v>8</v>
      </c>
      <c r="Z170" s="99">
        <v>4</v>
      </c>
      <c r="AA170" s="99">
        <v>0</v>
      </c>
      <c r="AB170" s="98">
        <v>1</v>
      </c>
      <c r="AC170">
        <v>173</v>
      </c>
      <c r="AE170" s="123">
        <v>4380.6361654005632</v>
      </c>
      <c r="AF170" s="103"/>
      <c r="AG170" s="67"/>
      <c r="AH170" s="67"/>
      <c r="AI170" s="67"/>
    </row>
    <row r="171" spans="1:107" customFormat="1" ht="15.75" customHeight="1" x14ac:dyDescent="0.25">
      <c r="A171" s="8">
        <v>24173</v>
      </c>
      <c r="B171" s="8" t="s">
        <v>416</v>
      </c>
      <c r="C171" s="8" t="s">
        <v>417</v>
      </c>
      <c r="D171" s="8" t="s">
        <v>418</v>
      </c>
      <c r="E171" s="8">
        <v>78542</v>
      </c>
      <c r="F171" s="8" t="s">
        <v>162</v>
      </c>
      <c r="G171" s="8">
        <v>11</v>
      </c>
      <c r="H171" s="8" t="s">
        <v>68</v>
      </c>
      <c r="I171" s="86"/>
      <c r="J171" s="86"/>
      <c r="K171" s="86"/>
      <c r="L171" s="25"/>
      <c r="M171" s="8" t="s">
        <v>69</v>
      </c>
      <c r="N171" s="47">
        <v>113</v>
      </c>
      <c r="O171" s="73">
        <v>0</v>
      </c>
      <c r="P171" s="47">
        <v>113</v>
      </c>
      <c r="Q171" s="47" t="s">
        <v>78</v>
      </c>
      <c r="R171" s="47">
        <v>2000000</v>
      </c>
      <c r="S171" s="47" t="s">
        <v>419</v>
      </c>
      <c r="T171" s="47" t="s">
        <v>373</v>
      </c>
      <c r="U171" s="77">
        <v>48215023602</v>
      </c>
      <c r="V171" s="77">
        <v>139</v>
      </c>
      <c r="W171" s="98">
        <v>17</v>
      </c>
      <c r="X171" s="99">
        <v>4</v>
      </c>
      <c r="Y171" s="99">
        <v>8</v>
      </c>
      <c r="Z171" s="99">
        <v>4</v>
      </c>
      <c r="AA171" s="99">
        <v>0</v>
      </c>
      <c r="AB171" s="98">
        <v>1</v>
      </c>
      <c r="AC171">
        <v>173</v>
      </c>
      <c r="AE171" s="123">
        <v>6733.46</v>
      </c>
      <c r="AF171" s="103"/>
      <c r="AG171" s="67"/>
      <c r="AH171" s="67"/>
      <c r="AI171" s="67"/>
    </row>
    <row r="172" spans="1:107" ht="15" customHeight="1" x14ac:dyDescent="0.25">
      <c r="A172" s="17" t="s">
        <v>23</v>
      </c>
      <c r="B172" s="18"/>
      <c r="C172" s="41">
        <v>6718991.5247869231</v>
      </c>
      <c r="D172" s="20"/>
      <c r="E172" s="25"/>
      <c r="F172" s="20"/>
      <c r="G172" s="26"/>
      <c r="H172" s="28"/>
      <c r="I172" s="89"/>
      <c r="J172" s="89"/>
      <c r="K172" s="89"/>
      <c r="M172" s="20"/>
      <c r="N172" s="20"/>
      <c r="O172" s="74"/>
      <c r="P172" s="20"/>
      <c r="Q172" s="21" t="s">
        <v>19</v>
      </c>
      <c r="R172" s="46">
        <f>SUM(R167:R171)</f>
        <v>9648986</v>
      </c>
      <c r="S172" s="22"/>
      <c r="T172" s="20"/>
      <c r="U172" s="82"/>
      <c r="V172" s="20"/>
      <c r="W172" s="26"/>
      <c r="X172" s="26"/>
      <c r="AB172" s="67"/>
      <c r="AC172"/>
      <c r="AD172"/>
      <c r="AE172" s="123"/>
      <c r="AF172" s="103"/>
      <c r="AG172" s="67"/>
      <c r="AH172" s="67"/>
      <c r="AI172" s="67"/>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row>
    <row r="173" spans="1:107" x14ac:dyDescent="0.2">
      <c r="C173" s="9"/>
      <c r="E173" s="25"/>
      <c r="AE173" s="123"/>
    </row>
    <row r="174" spans="1:107" customFormat="1" ht="15" customHeight="1" x14ac:dyDescent="0.25">
      <c r="A174" s="52" t="s">
        <v>50</v>
      </c>
      <c r="B174" s="8"/>
      <c r="C174" s="9"/>
      <c r="D174" s="8"/>
      <c r="E174" s="25"/>
      <c r="F174" s="8"/>
      <c r="G174" s="25"/>
      <c r="H174" s="8"/>
      <c r="I174" s="86"/>
      <c r="J174" s="86"/>
      <c r="K174" s="86"/>
      <c r="L174" s="25"/>
      <c r="M174" s="8"/>
      <c r="N174" s="8"/>
      <c r="O174" s="73"/>
      <c r="P174" s="8"/>
      <c r="Q174" s="8"/>
      <c r="R174" s="47"/>
      <c r="S174" s="8"/>
      <c r="T174" s="8"/>
      <c r="U174" s="77"/>
      <c r="V174" s="8"/>
      <c r="W174" s="25"/>
      <c r="X174" s="25"/>
      <c r="Y174" s="25"/>
      <c r="Z174" s="94"/>
      <c r="AA174" s="94"/>
      <c r="AB174" s="67"/>
      <c r="AE174" s="123"/>
      <c r="AF174" s="103"/>
      <c r="AG174" s="67"/>
      <c r="AH174" s="67"/>
      <c r="AI174" s="67"/>
    </row>
    <row r="175" spans="1:107" customFormat="1" ht="15" x14ac:dyDescent="0.25">
      <c r="A175" s="8">
        <v>24264</v>
      </c>
      <c r="B175" s="8" t="s">
        <v>425</v>
      </c>
      <c r="C175" s="8" t="s">
        <v>426</v>
      </c>
      <c r="D175" s="8" t="s">
        <v>427</v>
      </c>
      <c r="E175" s="8">
        <v>76825</v>
      </c>
      <c r="F175" s="8" t="s">
        <v>428</v>
      </c>
      <c r="G175" s="8">
        <v>12</v>
      </c>
      <c r="H175" s="8" t="s">
        <v>84</v>
      </c>
      <c r="I175" s="86"/>
      <c r="J175" s="86"/>
      <c r="K175" s="86" t="s">
        <v>190</v>
      </c>
      <c r="L175" s="25"/>
      <c r="M175" s="8" t="s">
        <v>444</v>
      </c>
      <c r="N175" s="47">
        <v>60</v>
      </c>
      <c r="O175" s="73">
        <v>0</v>
      </c>
      <c r="P175" s="47">
        <v>60</v>
      </c>
      <c r="Q175" s="47" t="s">
        <v>70</v>
      </c>
      <c r="R175" s="47">
        <v>680064.65</v>
      </c>
      <c r="S175" s="47" t="s">
        <v>429</v>
      </c>
      <c r="T175" s="47" t="s">
        <v>430</v>
      </c>
      <c r="U175" s="77">
        <v>48307950300</v>
      </c>
      <c r="V175" s="77">
        <v>120</v>
      </c>
      <c r="W175" s="98">
        <v>17</v>
      </c>
      <c r="X175" s="99">
        <v>4</v>
      </c>
      <c r="Y175" s="99">
        <v>8</v>
      </c>
      <c r="Z175" s="99">
        <v>2</v>
      </c>
      <c r="AA175" s="99">
        <v>0</v>
      </c>
      <c r="AB175" s="98">
        <v>1</v>
      </c>
      <c r="AC175">
        <v>152</v>
      </c>
      <c r="AE175" s="123">
        <v>3324.26</v>
      </c>
      <c r="AF175" s="103" t="s">
        <v>466</v>
      </c>
      <c r="AG175" s="67" t="s">
        <v>465</v>
      </c>
      <c r="AH175" s="67" t="s">
        <v>465</v>
      </c>
      <c r="AI175" s="67" t="s">
        <v>465</v>
      </c>
    </row>
    <row r="176" spans="1:107" ht="15" customHeight="1" x14ac:dyDescent="0.25">
      <c r="A176" s="17" t="s">
        <v>23</v>
      </c>
      <c r="B176" s="18"/>
      <c r="C176" s="41">
        <v>600000</v>
      </c>
      <c r="D176" s="20"/>
      <c r="E176" s="25"/>
      <c r="F176" s="20"/>
      <c r="G176" s="26"/>
      <c r="H176" s="28"/>
      <c r="I176" s="89"/>
      <c r="J176" s="89"/>
      <c r="K176" s="89"/>
      <c r="M176" s="20"/>
      <c r="N176" s="20"/>
      <c r="O176" s="74"/>
      <c r="P176" s="20"/>
      <c r="Q176" s="21" t="s">
        <v>19</v>
      </c>
      <c r="R176" s="46">
        <f>SUM(R175:R175)</f>
        <v>680064.65</v>
      </c>
      <c r="S176" s="22"/>
      <c r="T176" s="20"/>
      <c r="U176" s="82"/>
      <c r="V176" s="20"/>
      <c r="W176" s="26"/>
      <c r="X176" s="26"/>
      <c r="AB176" s="67"/>
      <c r="AC176"/>
      <c r="AD176"/>
      <c r="AE176" s="123"/>
      <c r="AF176" s="103"/>
      <c r="AG176" s="67"/>
      <c r="AH176" s="67"/>
      <c r="AI176" s="67"/>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row>
    <row r="177" spans="1:107" ht="15" customHeight="1" x14ac:dyDescent="0.2">
      <c r="C177" s="9"/>
      <c r="E177" s="25"/>
      <c r="AE177" s="123"/>
    </row>
    <row r="178" spans="1:107" ht="15" customHeight="1" x14ac:dyDescent="0.2">
      <c r="A178" s="52" t="s">
        <v>51</v>
      </c>
      <c r="C178" s="9"/>
      <c r="E178" s="25"/>
      <c r="AE178" s="123"/>
    </row>
    <row r="179" spans="1:107" customFormat="1" ht="15" x14ac:dyDescent="0.25">
      <c r="A179" s="8">
        <v>24213</v>
      </c>
      <c r="B179" s="8" t="s">
        <v>74</v>
      </c>
      <c r="C179" s="8" t="s">
        <v>75</v>
      </c>
      <c r="D179" s="8" t="s">
        <v>76</v>
      </c>
      <c r="E179" s="8">
        <v>76904</v>
      </c>
      <c r="F179" s="8" t="s">
        <v>77</v>
      </c>
      <c r="G179" s="8">
        <v>12</v>
      </c>
      <c r="H179" s="8" t="s">
        <v>68</v>
      </c>
      <c r="I179" s="86"/>
      <c r="J179" s="86"/>
      <c r="K179" s="86" t="s">
        <v>190</v>
      </c>
      <c r="L179" s="25"/>
      <c r="M179" s="8" t="s">
        <v>69</v>
      </c>
      <c r="N179" s="47">
        <v>30</v>
      </c>
      <c r="O179" s="73">
        <v>0</v>
      </c>
      <c r="P179" s="47">
        <v>30</v>
      </c>
      <c r="Q179" s="47" t="s">
        <v>78</v>
      </c>
      <c r="R179" s="47">
        <v>799120.75</v>
      </c>
      <c r="S179" s="47" t="s">
        <v>79</v>
      </c>
      <c r="T179" s="47" t="s">
        <v>72</v>
      </c>
      <c r="U179" s="77">
        <v>48451001707</v>
      </c>
      <c r="V179" s="77">
        <v>139</v>
      </c>
      <c r="W179" s="98">
        <v>17</v>
      </c>
      <c r="X179" s="99">
        <v>4</v>
      </c>
      <c r="Y179" s="99">
        <v>8</v>
      </c>
      <c r="Z179" s="99">
        <v>4</v>
      </c>
      <c r="AA179" s="99">
        <v>0</v>
      </c>
      <c r="AB179" s="98">
        <v>1</v>
      </c>
      <c r="AC179">
        <v>173</v>
      </c>
      <c r="AE179" s="123">
        <v>9089.73</v>
      </c>
      <c r="AF179" s="103" t="s">
        <v>466</v>
      </c>
      <c r="AG179" s="67" t="s">
        <v>465</v>
      </c>
      <c r="AH179" s="67" t="s">
        <v>465</v>
      </c>
      <c r="AI179" s="67" t="s">
        <v>465</v>
      </c>
    </row>
    <row r="180" spans="1:107" ht="15" customHeight="1" x14ac:dyDescent="0.25">
      <c r="A180" s="17" t="s">
        <v>23</v>
      </c>
      <c r="B180" s="18"/>
      <c r="C180" s="41">
        <v>1036455.509337183</v>
      </c>
      <c r="D180" s="20"/>
      <c r="E180" s="25"/>
      <c r="F180" s="20"/>
      <c r="G180" s="26"/>
      <c r="H180" s="28"/>
      <c r="I180" s="89"/>
      <c r="J180" s="89"/>
      <c r="K180" s="89"/>
      <c r="M180" s="20"/>
      <c r="N180" s="20"/>
      <c r="O180" s="74"/>
      <c r="P180" s="20"/>
      <c r="Q180" s="21" t="s">
        <v>19</v>
      </c>
      <c r="R180" s="46">
        <f>SUM(R179:R179)</f>
        <v>799120.75</v>
      </c>
      <c r="S180" s="22"/>
      <c r="T180" s="20"/>
      <c r="U180" s="82"/>
      <c r="V180" s="20"/>
      <c r="W180" s="26"/>
      <c r="X180" s="26"/>
      <c r="AB180" s="67"/>
      <c r="AC180"/>
      <c r="AD180"/>
      <c r="AE180" s="123"/>
      <c r="AF180" s="103"/>
      <c r="AG180" s="67"/>
      <c r="AH180" s="67"/>
      <c r="AI180" s="67"/>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row>
    <row r="181" spans="1:107" ht="15" customHeight="1" x14ac:dyDescent="0.2">
      <c r="C181" s="9"/>
      <c r="E181" s="25"/>
      <c r="AE181" s="123"/>
    </row>
    <row r="182" spans="1:107" ht="15" customHeight="1" x14ac:dyDescent="0.2">
      <c r="A182" s="52" t="s">
        <v>52</v>
      </c>
      <c r="C182" s="9"/>
      <c r="E182" s="25"/>
      <c r="AE182" s="123"/>
    </row>
    <row r="183" spans="1:107" customFormat="1" ht="15" x14ac:dyDescent="0.25">
      <c r="A183" s="8">
        <v>24262</v>
      </c>
      <c r="B183" s="8" t="s">
        <v>431</v>
      </c>
      <c r="C183" s="8" t="s">
        <v>432</v>
      </c>
      <c r="D183" s="8" t="s">
        <v>433</v>
      </c>
      <c r="E183" s="8">
        <v>79938</v>
      </c>
      <c r="F183" s="8" t="s">
        <v>434</v>
      </c>
      <c r="G183" s="8">
        <v>13</v>
      </c>
      <c r="H183" s="8" t="s">
        <v>84</v>
      </c>
      <c r="I183" s="86"/>
      <c r="J183" s="86"/>
      <c r="K183" s="86" t="s">
        <v>190</v>
      </c>
      <c r="L183" s="25"/>
      <c r="M183" s="8" t="s">
        <v>69</v>
      </c>
      <c r="N183" s="47">
        <v>30</v>
      </c>
      <c r="O183" s="73">
        <v>0</v>
      </c>
      <c r="P183" s="47">
        <v>30</v>
      </c>
      <c r="Q183" s="47" t="s">
        <v>70</v>
      </c>
      <c r="R183" s="47">
        <v>900000</v>
      </c>
      <c r="S183" s="47" t="s">
        <v>435</v>
      </c>
      <c r="T183" s="47" t="s">
        <v>436</v>
      </c>
      <c r="U183" s="77">
        <v>48141010365</v>
      </c>
      <c r="V183" s="77">
        <v>104</v>
      </c>
      <c r="W183" s="107">
        <v>8.5</v>
      </c>
      <c r="X183" s="99">
        <v>4</v>
      </c>
      <c r="Y183" s="99">
        <v>8</v>
      </c>
      <c r="Z183" s="99">
        <v>4</v>
      </c>
      <c r="AA183" s="99">
        <v>0</v>
      </c>
      <c r="AB183" s="98">
        <v>0</v>
      </c>
      <c r="AC183" s="119">
        <v>128.5</v>
      </c>
      <c r="AE183" s="123">
        <v>34377.730000000003</v>
      </c>
      <c r="AF183" s="103" t="s">
        <v>466</v>
      </c>
      <c r="AG183" s="67" t="s">
        <v>465</v>
      </c>
      <c r="AH183" s="67" t="s">
        <v>465</v>
      </c>
      <c r="AI183" s="67" t="s">
        <v>465</v>
      </c>
    </row>
    <row r="184" spans="1:107" ht="15" customHeight="1" x14ac:dyDescent="0.25">
      <c r="A184" s="17" t="s">
        <v>23</v>
      </c>
      <c r="B184" s="18"/>
      <c r="C184" s="41">
        <v>600000</v>
      </c>
      <c r="D184" s="20"/>
      <c r="E184" s="25"/>
      <c r="F184" s="20"/>
      <c r="G184" s="26"/>
      <c r="H184" s="28"/>
      <c r="I184" s="89"/>
      <c r="J184" s="89"/>
      <c r="K184" s="89"/>
      <c r="M184" s="20"/>
      <c r="N184" s="20"/>
      <c r="O184" s="74"/>
      <c r="P184" s="20"/>
      <c r="Q184" s="21" t="s">
        <v>19</v>
      </c>
      <c r="R184" s="46">
        <f>SUM(R183:R183)</f>
        <v>900000</v>
      </c>
      <c r="S184" s="22"/>
      <c r="T184" s="20"/>
      <c r="U184" s="82"/>
      <c r="V184" s="20"/>
      <c r="W184" s="26"/>
      <c r="X184" s="26"/>
      <c r="AB184" s="67"/>
      <c r="AC184"/>
      <c r="AD184"/>
      <c r="AE184" s="123"/>
      <c r="AF184" s="103"/>
      <c r="AG184" s="67"/>
      <c r="AH184" s="67"/>
      <c r="AI184" s="67"/>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row>
    <row r="185" spans="1:107" ht="15" customHeight="1" x14ac:dyDescent="0.2">
      <c r="C185" s="9"/>
      <c r="E185" s="25"/>
      <c r="AE185" s="123"/>
    </row>
    <row r="186" spans="1:107" customFormat="1" ht="15" customHeight="1" x14ac:dyDescent="0.25">
      <c r="A186" s="52" t="s">
        <v>53</v>
      </c>
      <c r="B186" s="8"/>
      <c r="C186" s="9"/>
      <c r="D186" s="8"/>
      <c r="E186" s="25"/>
      <c r="F186" s="8"/>
      <c r="G186" s="25"/>
      <c r="H186" s="8"/>
      <c r="I186" s="86"/>
      <c r="J186" s="86"/>
      <c r="K186" s="86"/>
      <c r="L186" s="25"/>
      <c r="M186" s="8"/>
      <c r="N186" s="8"/>
      <c r="O186" s="73"/>
      <c r="P186" s="8"/>
      <c r="Q186" s="8"/>
      <c r="R186" s="47"/>
      <c r="S186" s="8"/>
      <c r="T186" s="8"/>
      <c r="U186" s="77"/>
      <c r="V186" s="8"/>
      <c r="W186" s="25"/>
      <c r="X186" s="25"/>
      <c r="Y186" s="25"/>
      <c r="Z186" s="94"/>
      <c r="AA186" s="94"/>
      <c r="AB186" s="67"/>
      <c r="AE186" s="123"/>
      <c r="AF186" s="103"/>
      <c r="AG186" s="67"/>
      <c r="AH186" s="67"/>
      <c r="AI186" s="67"/>
    </row>
    <row r="187" spans="1:107" customFormat="1" ht="15" x14ac:dyDescent="0.25">
      <c r="A187" s="8">
        <v>24078</v>
      </c>
      <c r="B187" s="8" t="s">
        <v>437</v>
      </c>
      <c r="C187" s="8" t="s">
        <v>438</v>
      </c>
      <c r="D187" s="8" t="s">
        <v>434</v>
      </c>
      <c r="E187" s="8">
        <v>79938</v>
      </c>
      <c r="F187" s="8" t="s">
        <v>434</v>
      </c>
      <c r="G187" s="8">
        <v>13</v>
      </c>
      <c r="H187" s="8" t="s">
        <v>68</v>
      </c>
      <c r="I187" s="86"/>
      <c r="J187" s="86"/>
      <c r="K187" s="86" t="s">
        <v>190</v>
      </c>
      <c r="L187" s="25"/>
      <c r="M187" s="8" t="s">
        <v>69</v>
      </c>
      <c r="N187" s="47">
        <v>60</v>
      </c>
      <c r="O187" s="73">
        <v>0</v>
      </c>
      <c r="P187" s="47">
        <v>60</v>
      </c>
      <c r="Q187" s="47" t="s">
        <v>78</v>
      </c>
      <c r="R187" s="47">
        <v>1600000</v>
      </c>
      <c r="S187" s="47" t="s">
        <v>435</v>
      </c>
      <c r="T187" s="47" t="s">
        <v>436</v>
      </c>
      <c r="U187" s="77">
        <v>48141010368</v>
      </c>
      <c r="V187" s="77">
        <v>131</v>
      </c>
      <c r="W187" s="98">
        <v>14</v>
      </c>
      <c r="X187" s="99">
        <v>4</v>
      </c>
      <c r="Y187" s="99">
        <v>8</v>
      </c>
      <c r="Z187" s="99">
        <v>4</v>
      </c>
      <c r="AA187" s="99">
        <v>0</v>
      </c>
      <c r="AB187" s="98">
        <v>1</v>
      </c>
      <c r="AC187">
        <v>162</v>
      </c>
      <c r="AE187" s="123">
        <v>12450.54</v>
      </c>
      <c r="AF187" s="103" t="s">
        <v>466</v>
      </c>
      <c r="AG187" s="67" t="s">
        <v>465</v>
      </c>
      <c r="AH187" s="67" t="s">
        <v>465</v>
      </c>
      <c r="AI187" s="67" t="s">
        <v>465</v>
      </c>
    </row>
    <row r="188" spans="1:107" s="106" customFormat="1" ht="15" x14ac:dyDescent="0.25">
      <c r="A188" s="93">
        <v>24158</v>
      </c>
      <c r="B188" s="8" t="s">
        <v>442</v>
      </c>
      <c r="C188" s="8" t="s">
        <v>443</v>
      </c>
      <c r="D188" s="8" t="s">
        <v>434</v>
      </c>
      <c r="E188" s="8">
        <v>79912</v>
      </c>
      <c r="F188" s="8" t="s">
        <v>434</v>
      </c>
      <c r="G188" s="8">
        <v>13</v>
      </c>
      <c r="H188" s="8" t="s">
        <v>68</v>
      </c>
      <c r="I188" s="86"/>
      <c r="J188" s="86"/>
      <c r="K188" s="86" t="s">
        <v>191</v>
      </c>
      <c r="L188" s="25"/>
      <c r="M188" s="8" t="s">
        <v>69</v>
      </c>
      <c r="N188" s="47">
        <v>40</v>
      </c>
      <c r="O188" s="73">
        <v>0</v>
      </c>
      <c r="P188" s="47">
        <v>40</v>
      </c>
      <c r="Q188" s="47" t="s">
        <v>70</v>
      </c>
      <c r="R188" s="47">
        <v>1600000</v>
      </c>
      <c r="S188" s="47" t="s">
        <v>441</v>
      </c>
      <c r="T188" s="47" t="s">
        <v>72</v>
      </c>
      <c r="U188" s="77">
        <v>48141001117</v>
      </c>
      <c r="V188" s="77">
        <v>88</v>
      </c>
      <c r="W188" s="98">
        <v>14</v>
      </c>
      <c r="X188" s="99">
        <v>4</v>
      </c>
      <c r="Y188" s="99">
        <v>8</v>
      </c>
      <c r="Z188" s="99">
        <v>4</v>
      </c>
      <c r="AA188" s="99">
        <v>0</v>
      </c>
      <c r="AB188" s="98">
        <v>1</v>
      </c>
      <c r="AC188">
        <v>119</v>
      </c>
      <c r="AD188"/>
      <c r="AE188" s="123">
        <v>7160.56</v>
      </c>
      <c r="AF188" s="103" t="s">
        <v>466</v>
      </c>
      <c r="AG188" s="67" t="s">
        <v>465</v>
      </c>
      <c r="AH188" s="67" t="s">
        <v>465</v>
      </c>
      <c r="AI188" s="67" t="s">
        <v>465</v>
      </c>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row>
    <row r="189" spans="1:107" customFormat="1" ht="15" x14ac:dyDescent="0.25">
      <c r="A189" s="93">
        <v>24157</v>
      </c>
      <c r="B189" s="8" t="s">
        <v>439</v>
      </c>
      <c r="C189" s="8" t="s">
        <v>440</v>
      </c>
      <c r="D189" s="8" t="s">
        <v>434</v>
      </c>
      <c r="E189" s="8">
        <v>79912</v>
      </c>
      <c r="F189" s="8" t="s">
        <v>434</v>
      </c>
      <c r="G189" s="8">
        <v>13</v>
      </c>
      <c r="H189" s="8" t="s">
        <v>68</v>
      </c>
      <c r="I189" s="86"/>
      <c r="J189" s="86"/>
      <c r="K189" s="86" t="s">
        <v>191</v>
      </c>
      <c r="L189" s="25"/>
      <c r="M189" s="8" t="s">
        <v>69</v>
      </c>
      <c r="N189" s="47">
        <v>40</v>
      </c>
      <c r="O189" s="73">
        <v>0</v>
      </c>
      <c r="P189" s="47">
        <v>40</v>
      </c>
      <c r="Q189" s="47" t="s">
        <v>78</v>
      </c>
      <c r="R189" s="47">
        <v>1400000</v>
      </c>
      <c r="S189" s="47" t="s">
        <v>441</v>
      </c>
      <c r="T189" s="47" t="s">
        <v>72</v>
      </c>
      <c r="U189" s="77">
        <v>48141001114</v>
      </c>
      <c r="V189" s="77">
        <v>83</v>
      </c>
      <c r="W189" s="98">
        <v>14</v>
      </c>
      <c r="X189" s="99">
        <v>4</v>
      </c>
      <c r="Y189" s="99">
        <v>8</v>
      </c>
      <c r="Z189" s="99">
        <v>4</v>
      </c>
      <c r="AA189" s="99">
        <v>0</v>
      </c>
      <c r="AB189" s="98">
        <v>1</v>
      </c>
      <c r="AC189">
        <v>114</v>
      </c>
      <c r="AE189" s="123">
        <v>5999.91</v>
      </c>
      <c r="AF189" s="103"/>
      <c r="AG189" s="67"/>
      <c r="AH189" s="67"/>
      <c r="AI189" s="67"/>
    </row>
    <row r="190" spans="1:107" ht="15" x14ac:dyDescent="0.25">
      <c r="A190" s="17" t="s">
        <v>23</v>
      </c>
      <c r="B190" s="18"/>
      <c r="C190" s="19">
        <v>2959739.0527186375</v>
      </c>
      <c r="D190" s="20"/>
      <c r="E190" s="20"/>
      <c r="F190" s="20"/>
      <c r="G190" s="26"/>
      <c r="H190" s="28"/>
      <c r="I190" s="89"/>
      <c r="J190" s="89"/>
      <c r="K190" s="89"/>
      <c r="L190" s="26"/>
      <c r="M190" s="20"/>
      <c r="N190" s="20"/>
      <c r="O190" s="74"/>
      <c r="P190" s="20"/>
      <c r="Q190" s="21" t="s">
        <v>19</v>
      </c>
      <c r="R190" s="46">
        <f>SUM(R187:R189)</f>
        <v>4600000</v>
      </c>
      <c r="S190" s="22"/>
      <c r="T190" s="20"/>
      <c r="U190" s="82"/>
      <c r="V190" s="20"/>
      <c r="W190" s="26"/>
      <c r="X190" s="26"/>
      <c r="AB190" s="67"/>
      <c r="AC190"/>
      <c r="AD190"/>
      <c r="AE190" s="123"/>
      <c r="AF190" s="103"/>
      <c r="AG190" s="67"/>
      <c r="AH190" s="67"/>
      <c r="AI190" s="67"/>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row>
    <row r="191" spans="1:107" x14ac:dyDescent="0.2">
      <c r="C191" s="68"/>
      <c r="AE191" s="123"/>
    </row>
    <row r="192" spans="1:107" ht="15" customHeight="1" x14ac:dyDescent="0.2">
      <c r="A192" s="53" t="s">
        <v>58</v>
      </c>
      <c r="B192" s="29"/>
      <c r="C192" s="31">
        <v>100700178</v>
      </c>
      <c r="D192" s="29" t="s">
        <v>61</v>
      </c>
      <c r="E192" s="29">
        <v>105</v>
      </c>
      <c r="F192" s="29"/>
      <c r="G192" s="32"/>
      <c r="H192" s="29"/>
      <c r="I192" s="92"/>
      <c r="J192" s="129" t="s">
        <v>54</v>
      </c>
      <c r="K192" s="129"/>
      <c r="L192" s="129"/>
      <c r="M192" s="129"/>
      <c r="N192" s="129"/>
      <c r="O192" s="129"/>
      <c r="P192" s="129"/>
      <c r="Q192" s="129"/>
      <c r="R192" s="49">
        <f>R190+R184+R180+R176+R172+R164+R160+R155+R151+R144+R139+R134+R129+R121+R116+R101+R96+R92+R88+R82+R75+R57+R52+R49+R46+R42+R36</f>
        <v>145949857.42000002</v>
      </c>
      <c r="S192" s="30"/>
      <c r="AE192" s="123"/>
    </row>
    <row r="193" spans="3:31" x14ac:dyDescent="0.2">
      <c r="C193" s="68"/>
      <c r="AE193" s="123"/>
    </row>
  </sheetData>
  <sheetProtection formatCells="0" formatColumns="0" formatRows="0" insertColumns="0" insertRows="0" insertHyperlinks="0" deleteColumns="0" deleteRows="0" sort="0" autoFilter="0" pivotTables="0"/>
  <autoFilter ref="AF1:AF244" xr:uid="{00000000-0009-0000-0000-000000000000}"/>
  <mergeCells count="9">
    <mergeCell ref="R7:U9"/>
    <mergeCell ref="A6:L9"/>
    <mergeCell ref="V45:AC45"/>
    <mergeCell ref="J192:Q192"/>
    <mergeCell ref="A10:B10"/>
    <mergeCell ref="D10:T10"/>
    <mergeCell ref="Y7:AG9"/>
    <mergeCell ref="AF108:AI108"/>
    <mergeCell ref="AF148:AI148"/>
  </mergeCells>
  <pageMargins left="0.5" right="0.3" top="0.4" bottom="0.4" header="0.3" footer="0.3"/>
  <pageSetup paperSize="5" scale="62" fitToHeight="6" orientation="landscape" r:id="rId1"/>
  <rowBreaks count="3" manualBreakCount="3">
    <brk id="49" max="32" man="1"/>
    <brk id="101" max="32" man="1"/>
    <brk id="153"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3"/>
  <sheetViews>
    <sheetView workbookViewId="0">
      <selection activeCell="G10" sqref="G10"/>
    </sheetView>
  </sheetViews>
  <sheetFormatPr defaultRowHeight="15" x14ac:dyDescent="0.25"/>
  <cols>
    <col min="1" max="1" width="16.140625" customWidth="1"/>
    <col min="2" max="2" width="24.7109375" customWidth="1"/>
    <col min="3" max="4" width="16.140625" customWidth="1"/>
  </cols>
  <sheetData>
    <row r="1" spans="1:5" ht="20.25" x14ac:dyDescent="0.3">
      <c r="A1" s="135" t="s">
        <v>474</v>
      </c>
      <c r="B1" s="135"/>
      <c r="C1" s="135"/>
      <c r="D1" s="135"/>
      <c r="E1" s="135"/>
    </row>
    <row r="2" spans="1:5" ht="15" customHeight="1" x14ac:dyDescent="0.25">
      <c r="A2" s="134" t="s">
        <v>473</v>
      </c>
      <c r="B2" s="134"/>
      <c r="C2" s="134"/>
      <c r="D2" s="134"/>
      <c r="E2" s="134"/>
    </row>
    <row r="3" spans="1:5" x14ac:dyDescent="0.25">
      <c r="A3" s="134"/>
      <c r="B3" s="134"/>
      <c r="C3" s="134"/>
      <c r="D3" s="134"/>
      <c r="E3" s="134"/>
    </row>
    <row r="4" spans="1:5" x14ac:dyDescent="0.25">
      <c r="A4" s="134"/>
      <c r="B4" s="134"/>
      <c r="C4" s="134"/>
      <c r="D4" s="134"/>
      <c r="E4" s="134"/>
    </row>
    <row r="5" spans="1:5" x14ac:dyDescent="0.25">
      <c r="A5" s="134"/>
      <c r="B5" s="134"/>
      <c r="C5" s="134"/>
      <c r="D5" s="134"/>
      <c r="E5" s="134"/>
    </row>
    <row r="6" spans="1:5" x14ac:dyDescent="0.25">
      <c r="A6" s="118"/>
      <c r="B6" s="118"/>
      <c r="C6" s="118"/>
      <c r="D6" s="118"/>
    </row>
    <row r="7" spans="1:5" x14ac:dyDescent="0.25">
      <c r="A7" s="117" t="s">
        <v>0</v>
      </c>
      <c r="B7" s="116" t="s">
        <v>2</v>
      </c>
      <c r="C7" s="116" t="s">
        <v>472</v>
      </c>
      <c r="D7" s="115" t="s">
        <v>471</v>
      </c>
      <c r="E7" s="115" t="s">
        <v>486</v>
      </c>
    </row>
    <row r="8" spans="1:5" x14ac:dyDescent="0.25">
      <c r="A8" s="114">
        <v>20018</v>
      </c>
      <c r="B8" s="114" t="s">
        <v>470</v>
      </c>
      <c r="C8" s="113">
        <v>1667626</v>
      </c>
      <c r="D8" s="112">
        <v>45293</v>
      </c>
      <c r="E8" s="112" t="s">
        <v>487</v>
      </c>
    </row>
    <row r="9" spans="1:5" x14ac:dyDescent="0.25">
      <c r="A9" s="114">
        <v>22250</v>
      </c>
      <c r="B9" s="114" t="s">
        <v>469</v>
      </c>
      <c r="C9" s="113">
        <v>1500000</v>
      </c>
      <c r="D9" s="112">
        <v>45443</v>
      </c>
      <c r="E9" s="112" t="s">
        <v>487</v>
      </c>
    </row>
    <row r="10" spans="1:5" x14ac:dyDescent="0.25">
      <c r="A10" s="114">
        <v>23000</v>
      </c>
      <c r="B10" s="114" t="s">
        <v>468</v>
      </c>
      <c r="C10" s="113">
        <v>1500000</v>
      </c>
      <c r="D10" s="112">
        <v>45471</v>
      </c>
      <c r="E10" s="112" t="s">
        <v>488</v>
      </c>
    </row>
    <row r="11" spans="1:5" x14ac:dyDescent="0.25">
      <c r="A11" s="114">
        <v>21139</v>
      </c>
      <c r="B11" s="114" t="s">
        <v>467</v>
      </c>
      <c r="C11" s="113">
        <v>1500000</v>
      </c>
      <c r="D11" s="112">
        <v>45485</v>
      </c>
      <c r="E11" s="112" t="s">
        <v>488</v>
      </c>
    </row>
    <row r="12" spans="1:5" x14ac:dyDescent="0.25">
      <c r="A12" s="114">
        <v>22023</v>
      </c>
      <c r="B12" s="114" t="s">
        <v>481</v>
      </c>
      <c r="C12" s="113">
        <v>2000000</v>
      </c>
      <c r="D12" s="112">
        <v>45532</v>
      </c>
      <c r="E12" s="112" t="s">
        <v>482</v>
      </c>
    </row>
    <row r="13" spans="1:5" x14ac:dyDescent="0.25">
      <c r="A13" s="114" t="s">
        <v>483</v>
      </c>
      <c r="B13" s="114" t="s">
        <v>484</v>
      </c>
      <c r="C13" s="113">
        <v>942729</v>
      </c>
      <c r="D13" s="112">
        <v>45551</v>
      </c>
      <c r="E13" s="114" t="s">
        <v>485</v>
      </c>
    </row>
  </sheetData>
  <mergeCells count="2">
    <mergeCell ref="A2:E5"/>
    <mergeCell ref="A1:E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Submissions</vt:lpstr>
      <vt:lpstr>Prior Year Credit Returns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9% Housing Tax Credit Pre-Application Log (XLSX) (January 17)</dc:title>
  <dc:subject>2018 Competitive HTC Pre-Application Submissions</dc:subject>
  <dc:creator>TDHCA</dc:creator>
  <cp:keywords>2020 9% Housing Tax Credit Pre-Application Log (XLSX) (January 17)</cp:keywords>
  <dc:description>2018 Competitive HTC Pre-Application Submissions received at jotform.com 1515539489</dc:description>
  <cp:lastModifiedBy>Windows User</cp:lastModifiedBy>
  <cp:lastPrinted>2024-07-22T17:32:28Z</cp:lastPrinted>
  <dcterms:created xsi:type="dcterms:W3CDTF">2018-01-09T23:11:29Z</dcterms:created>
  <dcterms:modified xsi:type="dcterms:W3CDTF">2024-12-20T21:07:40Z</dcterms:modified>
  <cp:category>2020 9HTC preapps</cp:category>
</cp:coreProperties>
</file>