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HOME-ARP NHTF Set-Aside Log 8.4" sheetId="2" r:id="rId1"/>
    <sheet name="HOME-ARP NHTF Set-Aside Log 2.8"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G20" i="2"/>
  <c r="G22" i="2" l="1"/>
  <c r="I20" i="2"/>
  <c r="G19" i="1" l="1"/>
  <c r="G20" i="1" s="1"/>
  <c r="I20" i="1" l="1"/>
</calcChain>
</file>

<file path=xl/sharedStrings.xml><?xml version="1.0" encoding="utf-8"?>
<sst xmlns="http://schemas.openxmlformats.org/spreadsheetml/2006/main" count="96" uniqueCount="43">
  <si>
    <t xml:space="preserve">Total Set Aside Funding Level: </t>
  </si>
  <si>
    <t>TDHCA  #</t>
  </si>
  <si>
    <t>Property Name</t>
  </si>
  <si>
    <t>Property City</t>
  </si>
  <si>
    <t>Property County</t>
  </si>
  <si>
    <t>Region</t>
  </si>
  <si>
    <t xml:space="preserve">Housing Activity ¹ </t>
  </si>
  <si>
    <t>Target Population</t>
  </si>
  <si>
    <t>Total Units</t>
  </si>
  <si>
    <t>Layering ²</t>
  </si>
  <si>
    <t>Application Acceptance Date</t>
  </si>
  <si>
    <t>Comments</t>
  </si>
  <si>
    <t>NC</t>
  </si>
  <si>
    <t>Austin</t>
  </si>
  <si>
    <t>Travis</t>
  </si>
  <si>
    <t>Supportive</t>
  </si>
  <si>
    <t>Burnet Place Apartments</t>
  </si>
  <si>
    <t>Samano Apartments</t>
  </si>
  <si>
    <t>Brownsville</t>
  </si>
  <si>
    <t>Cameron</t>
  </si>
  <si>
    <t>ADR</t>
  </si>
  <si>
    <t xml:space="preserve">Total Amount Requested </t>
  </si>
  <si>
    <t>Total Amount Awarded</t>
  </si>
  <si>
    <t xml:space="preserve">Applications sorted by Application Acceptance Date. </t>
  </si>
  <si>
    <t>2= Layering of Other Department Funds: 9%=9% Competitive Tax Credits, 4%=4% Noncompetitive Tax Credits, NHTF = National Housing Trust Fund</t>
  </si>
  <si>
    <t>NHTF 20501</t>
  </si>
  <si>
    <t>NHTF 20504</t>
  </si>
  <si>
    <t>HOME-ARP Request</t>
  </si>
  <si>
    <t>Remaining Funding Still Available for Application</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</si>
  <si>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Multifamily Direct Loan Funds or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HOME-ARP Rental Application Log is presented for informational use only, and does not represent a conclusion or judgment by TDHCA, its staff or Board. Applicants that identify an error in the log should contact Naomi Cantu at naomi.cantu@tdhca.state.tx.us as soon as possible. Identification of an error early does not guarantee that the error can be addressed administratively.</t>
  </si>
  <si>
    <t>Withdrawn. Originally requested $3,492,714 with 61 total units.</t>
  </si>
  <si>
    <t>n/a - withdrawn</t>
  </si>
  <si>
    <t>Originally summited 8/22/2022, but acceptance date adjusted due to suspension during review process.</t>
  </si>
  <si>
    <t>1 = Housing Activity: NC=New Construction, R=Rehabilitation, ADR= Adaptive Reuse</t>
  </si>
  <si>
    <t>Awarded 1/8/2023.</t>
  </si>
  <si>
    <t>2022 HOME-ARP National Housing Trust Fund (NHTF) Set-Aside</t>
  </si>
  <si>
    <t>Updated 2/8/2023</t>
  </si>
  <si>
    <t>Note: Original amount in set-aside was $10,000,000, which was reduced to $8,127,359 after December 31, 2022 to equal the applications in process.</t>
  </si>
  <si>
    <t xml:space="preserve">HOME American Rescue Plan (HOME-ARP) Program - National Housing Trust Fund Set-Aside Application Log </t>
  </si>
  <si>
    <t>Awarded 7/27/23</t>
  </si>
  <si>
    <t>Updated 8/4/2023</t>
  </si>
  <si>
    <t>Remaining Funding</t>
  </si>
  <si>
    <t>Note: Original amount in set-aside was $10,000,000, which was reduced to $8,127,359 after December 31, 2022 to equal the applications in process. The set-aside closed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</si>
</sst>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s>
  <fonts count="12"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indexed="8"/>
      <name val="Calibri"/>
      <family val="2"/>
      <scheme val="minor"/>
    </font>
    <font>
      <sz val="12"/>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7" fillId="0" borderId="0"/>
  </cellStyleXfs>
  <cellXfs count="77">
    <xf numFmtId="0" fontId="0" fillId="0" borderId="0" xfId="0"/>
    <xf numFmtId="0" fontId="6"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4"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9" fillId="3" borderId="5" xfId="2" applyFont="1" applyFill="1" applyBorder="1" applyAlignment="1">
      <alignment horizontal="center" wrapText="1"/>
    </xf>
    <xf numFmtId="0" fontId="4" fillId="0" borderId="11" xfId="0" applyFont="1" applyFill="1" applyBorder="1" applyAlignment="1">
      <alignment horizontal="center"/>
    </xf>
    <xf numFmtId="0" fontId="3" fillId="0" borderId="12" xfId="0" applyFont="1" applyFill="1" applyBorder="1" applyAlignment="1">
      <alignment horizontal="center" vertical="top" wrapText="1"/>
    </xf>
    <xf numFmtId="3" fontId="3" fillId="0" borderId="12" xfId="0" applyNumberFormat="1" applyFont="1" applyFill="1" applyBorder="1" applyAlignment="1">
      <alignment horizontal="center" wrapText="1"/>
    </xf>
    <xf numFmtId="0" fontId="3" fillId="0" borderId="9" xfId="0" applyFont="1" applyFill="1" applyBorder="1" applyAlignment="1">
      <alignment horizontal="center" wrapText="1"/>
    </xf>
    <xf numFmtId="0" fontId="4" fillId="0" borderId="8" xfId="0" applyFont="1" applyFill="1" applyBorder="1" applyAlignment="1">
      <alignment horizontal="center"/>
    </xf>
    <xf numFmtId="0" fontId="3" fillId="0" borderId="7" xfId="0" applyFont="1" applyFill="1" applyBorder="1" applyAlignment="1">
      <alignment horizontal="center" vertical="top" wrapText="1"/>
    </xf>
    <xf numFmtId="3" fontId="3" fillId="0" borderId="7"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44" fontId="3" fillId="0" borderId="6" xfId="0" applyNumberFormat="1" applyFont="1" applyFill="1" applyBorder="1" applyAlignment="1">
      <alignment horizontal="center" vertical="top" wrapText="1"/>
    </xf>
    <xf numFmtId="0" fontId="3" fillId="0" borderId="7" xfId="0" applyFont="1" applyFill="1" applyBorder="1" applyAlignment="1">
      <alignment horizontal="left" vertical="top"/>
    </xf>
    <xf numFmtId="0" fontId="3" fillId="0" borderId="7" xfId="0" applyFont="1" applyFill="1" applyBorder="1" applyAlignment="1">
      <alignment horizontal="right" vertical="top" wrapText="1"/>
    </xf>
    <xf numFmtId="0" fontId="10" fillId="0" borderId="7" xfId="0" applyFont="1" applyFill="1" applyBorder="1" applyAlignment="1"/>
    <xf numFmtId="0" fontId="0" fillId="0" borderId="0" xfId="0" applyFont="1" applyAlignment="1"/>
    <xf numFmtId="0" fontId="3" fillId="0" borderId="0" xfId="0" applyFont="1" applyFill="1" applyAlignment="1">
      <alignment wrapText="1"/>
    </xf>
    <xf numFmtId="0" fontId="0" fillId="0" borderId="0" xfId="0" applyFont="1" applyFill="1" applyAlignment="1"/>
    <xf numFmtId="0" fontId="3" fillId="0" borderId="0" xfId="0" applyFont="1" applyFill="1" applyAlignment="1"/>
    <xf numFmtId="0" fontId="4" fillId="2" borderId="0" xfId="0" applyFont="1" applyFill="1" applyBorder="1" applyAlignment="1"/>
    <xf numFmtId="0" fontId="11" fillId="0" borderId="0" xfId="0" applyFont="1"/>
    <xf numFmtId="0" fontId="4" fillId="0" borderId="14" xfId="0" applyFont="1" applyFill="1" applyBorder="1" applyAlignment="1">
      <alignment horizontal="center"/>
    </xf>
    <xf numFmtId="0" fontId="4" fillId="2" borderId="14" xfId="0" applyFont="1" applyFill="1" applyBorder="1" applyAlignment="1">
      <alignment horizontal="center"/>
    </xf>
    <xf numFmtId="42" fontId="4" fillId="2" borderId="14" xfId="1" applyNumberFormat="1" applyFont="1" applyFill="1" applyBorder="1" applyAlignment="1">
      <alignment horizontal="center"/>
    </xf>
    <xf numFmtId="0" fontId="4" fillId="2" borderId="14" xfId="1" applyNumberFormat="1" applyFont="1" applyFill="1" applyBorder="1" applyAlignment="1">
      <alignment horizontal="center"/>
    </xf>
    <xf numFmtId="9" fontId="4" fillId="2" borderId="14" xfId="0" applyNumberFormat="1" applyFont="1" applyFill="1" applyBorder="1" applyAlignment="1">
      <alignment horizontal="center"/>
    </xf>
    <xf numFmtId="14" fontId="4" fillId="2" borderId="14" xfId="0" applyNumberFormat="1" applyFont="1" applyFill="1" applyBorder="1" applyAlignment="1">
      <alignment horizontal="center"/>
    </xf>
    <xf numFmtId="42" fontId="4" fillId="2" borderId="14" xfId="1" applyNumberFormat="1" applyFont="1" applyFill="1" applyBorder="1" applyAlignment="1">
      <alignment horizontal="center" wrapText="1"/>
    </xf>
    <xf numFmtId="6" fontId="3" fillId="0" borderId="3" xfId="0" applyNumberFormat="1" applyFont="1" applyFill="1" applyBorder="1" applyAlignment="1"/>
    <xf numFmtId="0" fontId="4" fillId="0" borderId="7" xfId="0" applyFont="1" applyFill="1" applyBorder="1" applyAlignment="1">
      <alignment horizontal="center"/>
    </xf>
    <xf numFmtId="164" fontId="3" fillId="0" borderId="15" xfId="1" applyNumberFormat="1" applyFont="1" applyFill="1" applyBorder="1" applyAlignment="1">
      <alignment vertical="top" wrapText="1"/>
    </xf>
    <xf numFmtId="164" fontId="3" fillId="0" borderId="9" xfId="1" applyNumberFormat="1" applyFont="1" applyFill="1" applyBorder="1" applyAlignment="1">
      <alignment vertical="top" wrapText="1"/>
    </xf>
    <xf numFmtId="164" fontId="3" fillId="0" borderId="16" xfId="1" applyNumberFormat="1" applyFont="1" applyFill="1" applyBorder="1" applyAlignment="1">
      <alignment vertical="top" wrapText="1"/>
    </xf>
    <xf numFmtId="0" fontId="4" fillId="0" borderId="7" xfId="0" applyFont="1" applyFill="1" applyBorder="1" applyAlignment="1">
      <alignment horizontal="center"/>
    </xf>
    <xf numFmtId="0" fontId="10" fillId="0" borderId="7" xfId="0" applyFont="1" applyFill="1" applyBorder="1" applyAlignment="1"/>
    <xf numFmtId="0" fontId="0" fillId="0" borderId="0" xfId="0" applyFont="1" applyAlignment="1"/>
    <xf numFmtId="0" fontId="0" fillId="0" borderId="0" xfId="0" applyFont="1" applyFill="1" applyBorder="1" applyAlignment="1"/>
    <xf numFmtId="0" fontId="3" fillId="0" borderId="10" xfId="0" applyFont="1" applyFill="1" applyBorder="1" applyAlignment="1">
      <alignment horizontal="center" vertical="top" wrapText="1"/>
    </xf>
    <xf numFmtId="0" fontId="4" fillId="2" borderId="8" xfId="0" applyFont="1" applyFill="1" applyBorder="1" applyAlignment="1">
      <alignment horizontal="center"/>
    </xf>
    <xf numFmtId="164" fontId="3" fillId="2" borderId="9" xfId="1" applyNumberFormat="1" applyFont="1" applyFill="1" applyBorder="1" applyAlignment="1">
      <alignment vertical="top" wrapText="1"/>
    </xf>
    <xf numFmtId="0" fontId="3" fillId="0" borderId="6" xfId="0" applyFont="1" applyFill="1" applyBorder="1" applyAlignment="1">
      <alignment horizontal="center" vertical="top" wrapText="1"/>
    </xf>
    <xf numFmtId="0" fontId="4" fillId="0" borderId="7" xfId="0" applyFont="1" applyFill="1" applyBorder="1" applyAlignment="1">
      <alignment horizontal="center"/>
    </xf>
    <xf numFmtId="0" fontId="4" fillId="0" borderId="8" xfId="0" applyFont="1" applyFill="1" applyBorder="1" applyAlignment="1">
      <alignment horizontal="center"/>
    </xf>
    <xf numFmtId="0" fontId="10" fillId="0" borderId="7" xfId="0" applyFont="1" applyFill="1" applyBorder="1" applyAlignment="1"/>
    <xf numFmtId="0" fontId="10" fillId="0" borderId="13" xfId="0" applyFont="1" applyFill="1" applyBorder="1" applyAlignment="1"/>
    <xf numFmtId="0" fontId="3" fillId="2" borderId="6" xfId="0" applyFont="1" applyFill="1" applyBorder="1" applyAlignment="1">
      <alignment horizontal="center" vertical="top"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2" xfId="0" applyFont="1" applyFill="1" applyBorder="1" applyAlignment="1">
      <alignment horizontal="center" wrapText="1"/>
    </xf>
    <xf numFmtId="0" fontId="1" fillId="2" borderId="3" xfId="0" applyFont="1" applyFill="1" applyBorder="1" applyAlignment="1">
      <alignment horizontal="center"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10" fillId="0" borderId="10" xfId="0" applyFont="1" applyFill="1" applyBorder="1" applyAlignment="1"/>
    <xf numFmtId="0" fontId="5" fillId="2" borderId="0" xfId="0" applyFont="1" applyFill="1" applyBorder="1" applyAlignment="1">
      <alignment horizontal="left" vertical="center" wrapText="1"/>
    </xf>
    <xf numFmtId="0" fontId="0" fillId="0" borderId="0" xfId="0" applyFont="1" applyAlignment="1"/>
    <xf numFmtId="0" fontId="6"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8" fillId="0" borderId="1" xfId="2" applyFont="1" applyFill="1" applyBorder="1" applyAlignment="1">
      <alignment horizontal="left" wrapText="1"/>
    </xf>
    <xf numFmtId="0" fontId="0" fillId="0" borderId="1" xfId="0" applyFont="1" applyFill="1" applyBorder="1" applyAlignment="1">
      <alignment horizontal="left" wrapText="1"/>
    </xf>
    <xf numFmtId="164"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761206</xdr:colOff>
      <xdr:row>9</xdr:row>
      <xdr:rowOff>85724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5609" y="36194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761206</xdr:colOff>
      <xdr:row>9</xdr:row>
      <xdr:rowOff>85724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3669" y="36194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28"/>
  <sheetViews>
    <sheetView tabSelected="1" topLeftCell="A13" zoomScaleNormal="100" workbookViewId="0">
      <selection activeCell="H31" sqref="H31"/>
    </sheetView>
  </sheetViews>
  <sheetFormatPr defaultRowHeight="14.4" x14ac:dyDescent="0.3"/>
  <cols>
    <col min="1" max="1" width="9" bestFit="1" customWidth="1"/>
    <col min="2" max="2" width="35.33203125" customWidth="1"/>
    <col min="3" max="3" width="18.21875" customWidth="1"/>
    <col min="4" max="4" width="14.33203125" customWidth="1"/>
    <col min="5" max="5" width="9" bestFit="1" customWidth="1"/>
    <col min="7" max="7" width="14.44140625" customWidth="1"/>
    <col min="8" max="8" width="19.21875" customWidth="1"/>
    <col min="9" max="9" width="12.6640625" customWidth="1"/>
    <col min="10" max="10" width="11.88671875" customWidth="1"/>
    <col min="11" max="11" width="11.6640625" customWidth="1"/>
    <col min="12" max="12" width="9" bestFit="1" customWidth="1"/>
    <col min="13" max="13" width="9.33203125" bestFit="1" customWidth="1"/>
    <col min="14" max="14" width="12.44140625" customWidth="1"/>
    <col min="15" max="15" width="31.6640625" customWidth="1"/>
  </cols>
  <sheetData>
    <row r="10" spans="1:15" x14ac:dyDescent="0.3">
      <c r="A10" s="41"/>
      <c r="B10" s="41"/>
      <c r="C10" s="41"/>
      <c r="D10" s="41"/>
      <c r="E10" s="41"/>
      <c r="F10" s="41"/>
      <c r="G10" s="41"/>
      <c r="H10" s="41"/>
      <c r="I10" s="41"/>
      <c r="J10" s="41"/>
      <c r="K10" s="41"/>
      <c r="L10" s="41"/>
      <c r="M10" s="41"/>
      <c r="N10" s="41"/>
      <c r="O10" s="41"/>
    </row>
    <row r="11" spans="1:15" ht="15.6" customHeight="1" x14ac:dyDescent="0.3">
      <c r="A11" s="22"/>
      <c r="B11" s="22"/>
      <c r="C11" s="22"/>
      <c r="D11" s="22"/>
      <c r="E11" s="24" t="s">
        <v>38</v>
      </c>
      <c r="F11" s="22"/>
      <c r="G11" s="22"/>
      <c r="H11" s="22"/>
      <c r="I11" s="22"/>
      <c r="J11" s="22"/>
      <c r="K11" s="22"/>
      <c r="L11" s="23"/>
      <c r="M11" s="23"/>
      <c r="N11" s="23"/>
      <c r="O11" s="23"/>
    </row>
    <row r="12" spans="1:15" ht="81" customHeight="1" x14ac:dyDescent="0.3">
      <c r="A12" s="64" t="s">
        <v>29</v>
      </c>
      <c r="B12" s="64"/>
      <c r="C12" s="64"/>
      <c r="D12" s="64"/>
      <c r="E12" s="64"/>
      <c r="F12" s="64"/>
      <c r="G12" s="64"/>
      <c r="H12" s="64"/>
      <c r="I12" s="64"/>
      <c r="J12" s="64"/>
      <c r="K12" s="64"/>
      <c r="L12" s="64"/>
      <c r="M12" s="65"/>
      <c r="N12" s="65"/>
      <c r="O12" s="65"/>
    </row>
    <row r="13" spans="1:15" x14ac:dyDescent="0.3">
      <c r="A13" s="66" t="s">
        <v>23</v>
      </c>
      <c r="B13" s="67"/>
      <c r="C13" s="67"/>
      <c r="D13" s="67"/>
      <c r="E13" s="68"/>
      <c r="F13" s="68"/>
      <c r="G13" s="68"/>
      <c r="H13" s="68"/>
      <c r="I13" s="68"/>
      <c r="J13" s="68"/>
      <c r="K13" s="68"/>
      <c r="L13" s="68"/>
      <c r="M13" s="68"/>
      <c r="N13" s="68"/>
      <c r="O13" s="68"/>
    </row>
    <row r="14" spans="1:15" ht="26.4" customHeight="1" x14ac:dyDescent="0.3">
      <c r="A14" s="1"/>
      <c r="B14" s="2"/>
      <c r="C14" s="2"/>
      <c r="D14" s="2"/>
      <c r="E14" s="3"/>
      <c r="F14" s="3"/>
      <c r="G14" s="3"/>
      <c r="H14" s="3"/>
      <c r="I14" s="3"/>
      <c r="J14" s="3"/>
      <c r="K14" s="3"/>
      <c r="L14" s="69"/>
      <c r="M14" s="69"/>
      <c r="N14" s="69"/>
      <c r="O14" s="69"/>
    </row>
    <row r="15" spans="1:15" ht="15.6" x14ac:dyDescent="0.3">
      <c r="A15" s="70" t="s">
        <v>35</v>
      </c>
      <c r="B15" s="70"/>
      <c r="C15" s="71"/>
      <c r="D15" s="4"/>
      <c r="E15" s="4"/>
      <c r="F15" s="4"/>
      <c r="G15" s="5"/>
      <c r="H15" s="72"/>
      <c r="I15" s="73"/>
      <c r="J15" s="42"/>
      <c r="K15" s="7"/>
      <c r="L15" s="74" t="s">
        <v>0</v>
      </c>
      <c r="M15" s="75"/>
      <c r="N15" s="76"/>
      <c r="O15" s="34">
        <v>8127359</v>
      </c>
    </row>
    <row r="16" spans="1:15" ht="46.8" x14ac:dyDescent="0.3">
      <c r="A16" s="8" t="s">
        <v>1</v>
      </c>
      <c r="B16" s="8" t="s">
        <v>2</v>
      </c>
      <c r="C16" s="8" t="s">
        <v>3</v>
      </c>
      <c r="D16" s="8" t="s">
        <v>4</v>
      </c>
      <c r="E16" s="8" t="s">
        <v>5</v>
      </c>
      <c r="F16" s="8" t="s">
        <v>6</v>
      </c>
      <c r="G16" s="8" t="s">
        <v>27</v>
      </c>
      <c r="H16" s="8" t="s">
        <v>7</v>
      </c>
      <c r="I16" s="8" t="s">
        <v>8</v>
      </c>
      <c r="J16" s="8" t="s">
        <v>9</v>
      </c>
      <c r="K16" s="8" t="s">
        <v>10</v>
      </c>
      <c r="L16" s="54" t="s">
        <v>11</v>
      </c>
      <c r="M16" s="55"/>
      <c r="N16" s="55"/>
      <c r="O16" s="55"/>
    </row>
    <row r="17" spans="1:15" ht="32.4" customHeight="1" x14ac:dyDescent="0.3">
      <c r="A17" s="27">
        <v>22720</v>
      </c>
      <c r="B17" s="27" t="s">
        <v>16</v>
      </c>
      <c r="C17" s="28" t="s">
        <v>13</v>
      </c>
      <c r="D17" s="28" t="s">
        <v>14</v>
      </c>
      <c r="E17" s="28">
        <v>7</v>
      </c>
      <c r="F17" s="28" t="s">
        <v>12</v>
      </c>
      <c r="G17" s="33" t="s">
        <v>31</v>
      </c>
      <c r="H17" s="28" t="s">
        <v>15</v>
      </c>
      <c r="I17" s="33" t="s">
        <v>31</v>
      </c>
      <c r="J17" s="31" t="s">
        <v>26</v>
      </c>
      <c r="K17" s="32">
        <v>44795</v>
      </c>
      <c r="L17" s="56" t="s">
        <v>30</v>
      </c>
      <c r="M17" s="57"/>
      <c r="N17" s="57"/>
      <c r="O17" s="58"/>
    </row>
    <row r="18" spans="1:15" ht="16.5" customHeight="1" x14ac:dyDescent="0.3">
      <c r="A18" s="27">
        <v>27722</v>
      </c>
      <c r="B18" s="27" t="s">
        <v>16</v>
      </c>
      <c r="C18" s="28" t="s">
        <v>13</v>
      </c>
      <c r="D18" s="28" t="s">
        <v>14</v>
      </c>
      <c r="E18" s="28">
        <v>7</v>
      </c>
      <c r="F18" s="28" t="s">
        <v>12</v>
      </c>
      <c r="G18" s="29">
        <v>6318646</v>
      </c>
      <c r="H18" s="28" t="s">
        <v>15</v>
      </c>
      <c r="I18" s="30">
        <v>61</v>
      </c>
      <c r="J18" s="31" t="s">
        <v>26</v>
      </c>
      <c r="K18" s="32">
        <v>44833</v>
      </c>
      <c r="L18" s="56" t="s">
        <v>34</v>
      </c>
      <c r="M18" s="57"/>
      <c r="N18" s="57"/>
      <c r="O18" s="58"/>
    </row>
    <row r="19" spans="1:15" ht="36" customHeight="1" x14ac:dyDescent="0.3">
      <c r="A19" s="27">
        <v>22721</v>
      </c>
      <c r="B19" s="27" t="s">
        <v>17</v>
      </c>
      <c r="C19" s="28" t="s">
        <v>18</v>
      </c>
      <c r="D19" s="28" t="s">
        <v>19</v>
      </c>
      <c r="E19" s="28">
        <v>11</v>
      </c>
      <c r="F19" s="28" t="s">
        <v>20</v>
      </c>
      <c r="G19" s="29">
        <v>1712841</v>
      </c>
      <c r="H19" s="28" t="s">
        <v>15</v>
      </c>
      <c r="I19" s="30">
        <v>40</v>
      </c>
      <c r="J19" s="31" t="s">
        <v>25</v>
      </c>
      <c r="K19" s="32">
        <v>44834</v>
      </c>
      <c r="L19" s="59" t="s">
        <v>39</v>
      </c>
      <c r="M19" s="57"/>
      <c r="N19" s="57"/>
      <c r="O19" s="58"/>
    </row>
    <row r="20" spans="1:15" ht="16.2" thickBot="1" x14ac:dyDescent="0.35">
      <c r="A20" s="60" t="s">
        <v>21</v>
      </c>
      <c r="B20" s="61"/>
      <c r="C20" s="61"/>
      <c r="D20" s="61"/>
      <c r="E20" s="62"/>
      <c r="F20" s="9"/>
      <c r="G20" s="36">
        <f>SUM(G18+G19)</f>
        <v>8031487</v>
      </c>
      <c r="H20" s="10" t="s">
        <v>8</v>
      </c>
      <c r="I20" s="11">
        <f>SUM(I17:I19)</f>
        <v>101</v>
      </c>
      <c r="J20" s="12"/>
      <c r="K20" s="63"/>
      <c r="L20" s="63"/>
      <c r="M20" s="63"/>
      <c r="N20" s="63"/>
      <c r="O20" s="63"/>
    </row>
    <row r="21" spans="1:15" ht="16.2" thickBot="1" x14ac:dyDescent="0.35">
      <c r="A21" s="46" t="s">
        <v>22</v>
      </c>
      <c r="B21" s="47"/>
      <c r="C21" s="47"/>
      <c r="D21" s="47"/>
      <c r="E21" s="48"/>
      <c r="F21" s="39"/>
      <c r="G21" s="38">
        <f>G18+G19</f>
        <v>8031487</v>
      </c>
      <c r="H21" s="14"/>
      <c r="I21" s="15"/>
      <c r="J21" s="43"/>
      <c r="K21" s="49"/>
      <c r="L21" s="49"/>
      <c r="M21" s="49"/>
      <c r="N21" s="49"/>
      <c r="O21" s="50"/>
    </row>
    <row r="22" spans="1:15" ht="16.2" thickBot="1" x14ac:dyDescent="0.35">
      <c r="A22" s="51" t="s">
        <v>41</v>
      </c>
      <c r="B22" s="52"/>
      <c r="C22" s="52"/>
      <c r="D22" s="52"/>
      <c r="E22" s="53"/>
      <c r="F22" s="44"/>
      <c r="G22" s="45">
        <f>O15-G21</f>
        <v>95872</v>
      </c>
      <c r="H22" s="17"/>
      <c r="I22" s="18"/>
      <c r="J22" s="19"/>
      <c r="K22" s="40"/>
      <c r="L22" s="40"/>
      <c r="M22" s="40"/>
      <c r="N22" s="40"/>
      <c r="O22" s="40"/>
    </row>
    <row r="23" spans="1:15" x14ac:dyDescent="0.3">
      <c r="A23" s="26" t="s">
        <v>40</v>
      </c>
    </row>
    <row r="24" spans="1:15" ht="16.8" customHeight="1" x14ac:dyDescent="0.3"/>
    <row r="25" spans="1:15" ht="15.6" customHeight="1" x14ac:dyDescent="0.3">
      <c r="A25" s="25" t="s">
        <v>33</v>
      </c>
      <c r="B25" s="25"/>
      <c r="C25" s="25"/>
      <c r="D25" s="25"/>
      <c r="E25" s="25"/>
      <c r="F25" s="25"/>
      <c r="G25" s="25"/>
      <c r="H25" s="25"/>
      <c r="I25" s="25"/>
      <c r="J25" s="25"/>
      <c r="K25" s="25"/>
      <c r="L25" s="25"/>
      <c r="M25" s="25"/>
    </row>
    <row r="26" spans="1:15" ht="15.6" customHeight="1" x14ac:dyDescent="0.3">
      <c r="A26" s="25" t="s">
        <v>24</v>
      </c>
      <c r="B26" s="25"/>
      <c r="C26" s="25"/>
      <c r="D26" s="25"/>
      <c r="E26" s="25"/>
      <c r="F26" s="25"/>
      <c r="G26" s="25"/>
      <c r="H26" s="25"/>
      <c r="I26" s="25"/>
      <c r="J26" s="25"/>
      <c r="K26" s="25"/>
      <c r="L26" s="25"/>
      <c r="M26" s="25"/>
    </row>
    <row r="28" spans="1:15" x14ac:dyDescent="0.3">
      <c r="A28" t="s">
        <v>42</v>
      </c>
    </row>
  </sheetData>
  <mergeCells count="15">
    <mergeCell ref="A12:O12"/>
    <mergeCell ref="A13:O13"/>
    <mergeCell ref="L14:O14"/>
    <mergeCell ref="A15:C15"/>
    <mergeCell ref="H15:I15"/>
    <mergeCell ref="L15:N15"/>
    <mergeCell ref="A21:E21"/>
    <mergeCell ref="K21:O21"/>
    <mergeCell ref="A22:E22"/>
    <mergeCell ref="L16:O16"/>
    <mergeCell ref="L17:O17"/>
    <mergeCell ref="L18:O18"/>
    <mergeCell ref="L19:O19"/>
    <mergeCell ref="A20:E20"/>
    <mergeCell ref="K20:O20"/>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28"/>
  <sheetViews>
    <sheetView topLeftCell="A10" zoomScaleNormal="100" workbookViewId="0">
      <selection activeCell="A13" sqref="A13:O13"/>
    </sheetView>
  </sheetViews>
  <sheetFormatPr defaultRowHeight="14.4" x14ac:dyDescent="0.3"/>
  <cols>
    <col min="1" max="1" width="9" bestFit="1" customWidth="1"/>
    <col min="2" max="2" width="35.33203125" customWidth="1"/>
    <col min="3" max="3" width="18.21875" customWidth="1"/>
    <col min="4" max="4" width="14.33203125" customWidth="1"/>
    <col min="5" max="5" width="9" bestFit="1" customWidth="1"/>
    <col min="7" max="7" width="14.44140625" customWidth="1"/>
    <col min="8" max="8" width="19.21875" customWidth="1"/>
    <col min="9" max="9" width="12.6640625" customWidth="1"/>
    <col min="10" max="10" width="11.88671875" customWidth="1"/>
    <col min="11" max="11" width="11.6640625" customWidth="1"/>
    <col min="12" max="12" width="9" bestFit="1" customWidth="1"/>
    <col min="13" max="13" width="9.33203125" bestFit="1" customWidth="1"/>
    <col min="14" max="14" width="12.44140625" customWidth="1"/>
    <col min="15" max="15" width="31.6640625" customWidth="1"/>
  </cols>
  <sheetData>
    <row r="10" spans="1:15" x14ac:dyDescent="0.3">
      <c r="A10" s="21"/>
      <c r="B10" s="21"/>
      <c r="C10" s="21"/>
      <c r="D10" s="21"/>
      <c r="E10" s="21"/>
      <c r="F10" s="21"/>
      <c r="G10" s="21"/>
      <c r="H10" s="21"/>
      <c r="I10" s="21"/>
      <c r="J10" s="21"/>
      <c r="K10" s="21"/>
      <c r="L10" s="21"/>
      <c r="M10" s="21"/>
      <c r="N10" s="21"/>
      <c r="O10" s="21"/>
    </row>
    <row r="11" spans="1:15" ht="15.6" customHeight="1" x14ac:dyDescent="0.3">
      <c r="A11" s="22"/>
      <c r="B11" s="22"/>
      <c r="C11" s="22"/>
      <c r="D11" s="22"/>
      <c r="E11" s="24" t="s">
        <v>38</v>
      </c>
      <c r="F11" s="22"/>
      <c r="G11" s="22"/>
      <c r="H11" s="22"/>
      <c r="I11" s="22"/>
      <c r="J11" s="22"/>
      <c r="K11" s="22"/>
      <c r="L11" s="23"/>
      <c r="M11" s="23"/>
      <c r="N11" s="23"/>
      <c r="O11" s="23"/>
    </row>
    <row r="12" spans="1:15" ht="81" customHeight="1" x14ac:dyDescent="0.3">
      <c r="A12" s="64" t="s">
        <v>29</v>
      </c>
      <c r="B12" s="64"/>
      <c r="C12" s="64"/>
      <c r="D12" s="64"/>
      <c r="E12" s="64"/>
      <c r="F12" s="64"/>
      <c r="G12" s="64"/>
      <c r="H12" s="64"/>
      <c r="I12" s="64"/>
      <c r="J12" s="64"/>
      <c r="K12" s="64"/>
      <c r="L12" s="64"/>
      <c r="M12" s="65"/>
      <c r="N12" s="65"/>
      <c r="O12" s="65"/>
    </row>
    <row r="13" spans="1:15" x14ac:dyDescent="0.3">
      <c r="A13" s="66" t="s">
        <v>23</v>
      </c>
      <c r="B13" s="67"/>
      <c r="C13" s="67"/>
      <c r="D13" s="67"/>
      <c r="E13" s="68"/>
      <c r="F13" s="68"/>
      <c r="G13" s="68"/>
      <c r="H13" s="68"/>
      <c r="I13" s="68"/>
      <c r="J13" s="68"/>
      <c r="K13" s="68"/>
      <c r="L13" s="68"/>
      <c r="M13" s="68"/>
      <c r="N13" s="68"/>
      <c r="O13" s="68"/>
    </row>
    <row r="14" spans="1:15" ht="26.4" customHeight="1" x14ac:dyDescent="0.3">
      <c r="A14" s="1"/>
      <c r="B14" s="2"/>
      <c r="C14" s="2"/>
      <c r="D14" s="2"/>
      <c r="E14" s="3"/>
      <c r="F14" s="3"/>
      <c r="G14" s="3"/>
      <c r="H14" s="3"/>
      <c r="I14" s="3"/>
      <c r="J14" s="3"/>
      <c r="K14" s="3"/>
      <c r="L14" s="69"/>
      <c r="M14" s="69"/>
      <c r="N14" s="69"/>
      <c r="O14" s="69"/>
    </row>
    <row r="15" spans="1:15" ht="15.6" x14ac:dyDescent="0.3">
      <c r="A15" s="70" t="s">
        <v>35</v>
      </c>
      <c r="B15" s="70"/>
      <c r="C15" s="71"/>
      <c r="D15" s="4"/>
      <c r="E15" s="4"/>
      <c r="F15" s="4"/>
      <c r="G15" s="5"/>
      <c r="H15" s="72"/>
      <c r="I15" s="73"/>
      <c r="J15" s="6"/>
      <c r="K15" s="7"/>
      <c r="L15" s="74" t="s">
        <v>0</v>
      </c>
      <c r="M15" s="75"/>
      <c r="N15" s="76"/>
      <c r="O15" s="34">
        <v>8127359</v>
      </c>
    </row>
    <row r="16" spans="1:15" ht="46.8" x14ac:dyDescent="0.3">
      <c r="A16" s="8" t="s">
        <v>1</v>
      </c>
      <c r="B16" s="8" t="s">
        <v>2</v>
      </c>
      <c r="C16" s="8" t="s">
        <v>3</v>
      </c>
      <c r="D16" s="8" t="s">
        <v>4</v>
      </c>
      <c r="E16" s="8" t="s">
        <v>5</v>
      </c>
      <c r="F16" s="8" t="s">
        <v>6</v>
      </c>
      <c r="G16" s="8" t="s">
        <v>27</v>
      </c>
      <c r="H16" s="8" t="s">
        <v>7</v>
      </c>
      <c r="I16" s="8" t="s">
        <v>8</v>
      </c>
      <c r="J16" s="8" t="s">
        <v>9</v>
      </c>
      <c r="K16" s="8" t="s">
        <v>10</v>
      </c>
      <c r="L16" s="54" t="s">
        <v>11</v>
      </c>
      <c r="M16" s="55"/>
      <c r="N16" s="55"/>
      <c r="O16" s="55"/>
    </row>
    <row r="17" spans="1:15" ht="32.4" customHeight="1" x14ac:dyDescent="0.3">
      <c r="A17" s="27">
        <v>22720</v>
      </c>
      <c r="B17" s="27" t="s">
        <v>16</v>
      </c>
      <c r="C17" s="28" t="s">
        <v>13</v>
      </c>
      <c r="D17" s="28" t="s">
        <v>14</v>
      </c>
      <c r="E17" s="28">
        <v>7</v>
      </c>
      <c r="F17" s="28" t="s">
        <v>12</v>
      </c>
      <c r="G17" s="33" t="s">
        <v>31</v>
      </c>
      <c r="H17" s="28" t="s">
        <v>15</v>
      </c>
      <c r="I17" s="33" t="s">
        <v>31</v>
      </c>
      <c r="J17" s="31" t="s">
        <v>26</v>
      </c>
      <c r="K17" s="32">
        <v>44795</v>
      </c>
      <c r="L17" s="56" t="s">
        <v>30</v>
      </c>
      <c r="M17" s="57"/>
      <c r="N17" s="57"/>
      <c r="O17" s="58"/>
    </row>
    <row r="18" spans="1:15" ht="16.5" customHeight="1" x14ac:dyDescent="0.3">
      <c r="A18" s="27">
        <v>27722</v>
      </c>
      <c r="B18" s="27" t="s">
        <v>16</v>
      </c>
      <c r="C18" s="28" t="s">
        <v>13</v>
      </c>
      <c r="D18" s="28" t="s">
        <v>14</v>
      </c>
      <c r="E18" s="28">
        <v>7</v>
      </c>
      <c r="F18" s="28" t="s">
        <v>12</v>
      </c>
      <c r="G18" s="29">
        <v>6318646</v>
      </c>
      <c r="H18" s="28" t="s">
        <v>15</v>
      </c>
      <c r="I18" s="30">
        <v>61</v>
      </c>
      <c r="J18" s="31" t="s">
        <v>26</v>
      </c>
      <c r="K18" s="32">
        <v>44833</v>
      </c>
      <c r="L18" s="56" t="s">
        <v>34</v>
      </c>
      <c r="M18" s="57"/>
      <c r="N18" s="57"/>
      <c r="O18" s="58"/>
    </row>
    <row r="19" spans="1:15" ht="36" customHeight="1" x14ac:dyDescent="0.3">
      <c r="A19" s="27">
        <v>22721</v>
      </c>
      <c r="B19" s="27" t="s">
        <v>17</v>
      </c>
      <c r="C19" s="28" t="s">
        <v>18</v>
      </c>
      <c r="D19" s="28" t="s">
        <v>19</v>
      </c>
      <c r="E19" s="28">
        <v>11</v>
      </c>
      <c r="F19" s="28" t="s">
        <v>20</v>
      </c>
      <c r="G19" s="29">
        <f>1708951+99762</f>
        <v>1808713</v>
      </c>
      <c r="H19" s="28" t="s">
        <v>15</v>
      </c>
      <c r="I19" s="30">
        <v>40</v>
      </c>
      <c r="J19" s="31" t="s">
        <v>25</v>
      </c>
      <c r="K19" s="32">
        <v>44834</v>
      </c>
      <c r="L19" s="56" t="s">
        <v>32</v>
      </c>
      <c r="M19" s="57"/>
      <c r="N19" s="57"/>
      <c r="O19" s="58"/>
    </row>
    <row r="20" spans="1:15" ht="16.2" thickBot="1" x14ac:dyDescent="0.35">
      <c r="A20" s="60" t="s">
        <v>21</v>
      </c>
      <c r="B20" s="61"/>
      <c r="C20" s="61"/>
      <c r="D20" s="61"/>
      <c r="E20" s="62"/>
      <c r="F20" s="9"/>
      <c r="G20" s="36">
        <f>SUM(G18+G19)</f>
        <v>8127359</v>
      </c>
      <c r="H20" s="10" t="s">
        <v>8</v>
      </c>
      <c r="I20" s="11">
        <f>SUM(I17:I19)</f>
        <v>101</v>
      </c>
      <c r="J20" s="12"/>
      <c r="K20" s="63"/>
      <c r="L20" s="63"/>
      <c r="M20" s="63"/>
      <c r="N20" s="63"/>
      <c r="O20" s="63"/>
    </row>
    <row r="21" spans="1:15" ht="16.2" thickBot="1" x14ac:dyDescent="0.35">
      <c r="A21" s="46" t="s">
        <v>22</v>
      </c>
      <c r="B21" s="47"/>
      <c r="C21" s="47"/>
      <c r="D21" s="47"/>
      <c r="E21" s="48"/>
      <c r="F21" s="35"/>
      <c r="G21" s="38">
        <v>6318646</v>
      </c>
      <c r="H21" s="14"/>
      <c r="I21" s="15"/>
      <c r="J21" s="16"/>
      <c r="K21" s="49"/>
      <c r="L21" s="49"/>
      <c r="M21" s="49"/>
      <c r="N21" s="49"/>
      <c r="O21" s="50"/>
    </row>
    <row r="22" spans="1:15" ht="16.2" thickBot="1" x14ac:dyDescent="0.35">
      <c r="A22" s="46" t="s">
        <v>28</v>
      </c>
      <c r="B22" s="47"/>
      <c r="C22" s="47"/>
      <c r="D22" s="47"/>
      <c r="E22" s="48"/>
      <c r="F22" s="13"/>
      <c r="G22" s="37">
        <v>1808713</v>
      </c>
      <c r="H22" s="17"/>
      <c r="I22" s="18"/>
      <c r="J22" s="19"/>
      <c r="K22" s="20"/>
      <c r="L22" s="20"/>
      <c r="M22" s="20"/>
      <c r="N22" s="20"/>
      <c r="O22" s="20"/>
    </row>
    <row r="23" spans="1:15" x14ac:dyDescent="0.3">
      <c r="A23" s="26" t="s">
        <v>36</v>
      </c>
    </row>
    <row r="24" spans="1:15" ht="16.8" customHeight="1" x14ac:dyDescent="0.3"/>
    <row r="25" spans="1:15" ht="15.6" customHeight="1" x14ac:dyDescent="0.3">
      <c r="A25" s="25" t="s">
        <v>33</v>
      </c>
      <c r="B25" s="25"/>
      <c r="C25" s="25"/>
      <c r="D25" s="25"/>
      <c r="E25" s="25"/>
      <c r="F25" s="25"/>
      <c r="G25" s="25"/>
      <c r="H25" s="25"/>
      <c r="I25" s="25"/>
      <c r="J25" s="25"/>
      <c r="K25" s="25"/>
      <c r="L25" s="25"/>
      <c r="M25" s="25"/>
    </row>
    <row r="26" spans="1:15" ht="15.6" customHeight="1" x14ac:dyDescent="0.3">
      <c r="A26" s="25" t="s">
        <v>24</v>
      </c>
      <c r="B26" s="25"/>
      <c r="C26" s="25"/>
      <c r="D26" s="25"/>
      <c r="E26" s="25"/>
      <c r="F26" s="25"/>
      <c r="G26" s="25"/>
      <c r="H26" s="25"/>
      <c r="I26" s="25"/>
      <c r="J26" s="25"/>
      <c r="K26" s="25"/>
      <c r="L26" s="25"/>
      <c r="M26" s="25"/>
    </row>
    <row r="28" spans="1:15" x14ac:dyDescent="0.3">
      <c r="A28" t="s">
        <v>37</v>
      </c>
    </row>
  </sheetData>
  <mergeCells count="15">
    <mergeCell ref="A21:E21"/>
    <mergeCell ref="K21:O21"/>
    <mergeCell ref="A22:E22"/>
    <mergeCell ref="A12:O12"/>
    <mergeCell ref="A13:O13"/>
    <mergeCell ref="L14:O14"/>
    <mergeCell ref="A15:C15"/>
    <mergeCell ref="H15:I15"/>
    <mergeCell ref="L15:N15"/>
    <mergeCell ref="L16:O16"/>
    <mergeCell ref="L17:O17"/>
    <mergeCell ref="L18:O18"/>
    <mergeCell ref="L19:O19"/>
    <mergeCell ref="A20:E20"/>
    <mergeCell ref="K20:O20"/>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HOME-ARP NHTF Set-Aside Log 8.4</vt:lpstr>
      <vt:lpstr>HOME-ARP NHTF Set-Aside Log 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2023-08-04T16:31:15Z</dcterms:modified>
</cp:coreProperties>
</file>