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dbg\10. Mortgage Assistance\3. Program Guidelines\"/>
    </mc:Choice>
  </mc:AlternateContent>
  <bookViews>
    <workbookView xWindow="0" yWindow="0" windowWidth="28800" windowHeight="12432"/>
  </bookViews>
  <sheets>
    <sheet name="Admin Draw Calculator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20" i="5" l="1"/>
  <c r="D33" i="5" l="1"/>
  <c r="D23" i="5" l="1"/>
  <c r="D25" i="5" s="1"/>
  <c r="D26" i="5" s="1"/>
  <c r="D30" i="5" s="1"/>
  <c r="D31" i="5"/>
  <c r="D32" i="5" l="1"/>
  <c r="D34" i="5" s="1"/>
  <c r="D36" i="5" s="1"/>
</calcChain>
</file>

<file path=xl/sharedStrings.xml><?xml version="1.0" encoding="utf-8"?>
<sst xmlns="http://schemas.openxmlformats.org/spreadsheetml/2006/main" count="34" uniqueCount="28">
  <si>
    <t>Subrecipient:</t>
  </si>
  <si>
    <t>Total award amount:</t>
  </si>
  <si>
    <t xml:space="preserve"> </t>
  </si>
  <si>
    <t>Project ratio</t>
  </si>
  <si>
    <t>plus 20% maximum spread</t>
  </si>
  <si>
    <t>times Admin budgeted</t>
  </si>
  <si>
    <t>subtotal</t>
  </si>
  <si>
    <t>less amount of Admin already approved (drawn)</t>
  </si>
  <si>
    <t>Adjusted Admin ratio, to account for minimum 40%</t>
  </si>
  <si>
    <t>Maximum the current Admin request can be:</t>
  </si>
  <si>
    <t>Total</t>
  </si>
  <si>
    <t>Adjusted Admin ratio:</t>
  </si>
  <si>
    <t xml:space="preserve">equals maximum Admin ratio </t>
  </si>
  <si>
    <t>Adjusted Admin ratio</t>
  </si>
  <si>
    <t>Current Month:</t>
  </si>
  <si>
    <t>Project / Activity Funded amount:</t>
  </si>
  <si>
    <t>Admin Funded amount:</t>
  </si>
  <si>
    <t>40% of Admin funds</t>
  </si>
  <si>
    <t>*no calculation is needed prior to 40% of admin drawn</t>
  </si>
  <si>
    <t>Draw amounts can be found in the TDHCA Housing Contract System (HCS)</t>
  </si>
  <si>
    <r>
      <rPr>
        <b/>
        <sz val="12"/>
        <color theme="1"/>
        <rFont val="Calibri"/>
        <family val="2"/>
        <scheme val="minor"/>
      </rPr>
      <t>Project</t>
    </r>
    <r>
      <rPr>
        <sz val="12"/>
        <color theme="1"/>
        <rFont val="Calibri"/>
        <family val="2"/>
        <scheme val="minor"/>
      </rPr>
      <t xml:space="preserve"> - CURRENT month Project Draw request</t>
    </r>
  </si>
  <si>
    <t>Source:</t>
  </si>
  <si>
    <t>HCS</t>
  </si>
  <si>
    <r>
      <rPr>
        <b/>
        <sz val="12"/>
        <color theme="1"/>
        <rFont val="Calibri"/>
        <family val="2"/>
        <scheme val="minor"/>
      </rPr>
      <t xml:space="preserve">Total Project </t>
    </r>
    <r>
      <rPr>
        <sz val="12"/>
        <color theme="1"/>
        <rFont val="Calibri"/>
        <family val="2"/>
        <scheme val="minor"/>
      </rPr>
      <t xml:space="preserve">(Drawn-to-date </t>
    </r>
    <r>
      <rPr>
        <i/>
        <sz val="12"/>
        <color theme="1"/>
        <rFont val="Calibri"/>
        <family val="2"/>
        <scheme val="minor"/>
      </rPr>
      <t xml:space="preserve">plus </t>
    </r>
    <r>
      <rPr>
        <sz val="12"/>
        <color theme="1"/>
        <rFont val="Calibri"/>
        <family val="2"/>
        <scheme val="minor"/>
      </rPr>
      <t>CURRENT Draw)</t>
    </r>
  </si>
  <si>
    <r>
      <rPr>
        <b/>
        <sz val="12"/>
        <color theme="1"/>
        <rFont val="Calibri"/>
        <family val="2"/>
        <scheme val="minor"/>
      </rPr>
      <t>Admin</t>
    </r>
    <r>
      <rPr>
        <sz val="12"/>
        <color theme="1"/>
        <rFont val="Calibri"/>
        <family val="2"/>
        <scheme val="minor"/>
      </rPr>
      <t xml:space="preserve"> - Total Drawn-to-date</t>
    </r>
  </si>
  <si>
    <r>
      <rPr>
        <b/>
        <sz val="12"/>
        <color theme="1"/>
        <rFont val="Calibri"/>
        <family val="2"/>
        <scheme val="minor"/>
      </rPr>
      <t xml:space="preserve">Project </t>
    </r>
    <r>
      <rPr>
        <sz val="12"/>
        <color theme="1"/>
        <rFont val="Calibri"/>
        <family val="2"/>
        <scheme val="minor"/>
      </rPr>
      <t>- Total Drawn-to-date</t>
    </r>
  </si>
  <si>
    <t>MAXIMUM CURRENT Admin Draw:</t>
  </si>
  <si>
    <t>TEMAP Maximum Admin Draw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</si>
</sst>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44" fontId="1" fillId="3" borderId="0" xfId="1" applyFont="1" applyFill="1" applyAlignment="1" applyProtection="1">
      <alignment vertical="center"/>
      <protection locked="0"/>
    </xf>
    <xf numFmtId="44" fontId="1" fillId="5" borderId="0" xfId="1" applyFont="1" applyFill="1" applyAlignment="1" applyProtection="1">
      <alignment vertical="center"/>
      <protection locked="0"/>
    </xf>
    <xf numFmtId="44" fontId="0" fillId="0" borderId="0" xfId="0" applyNumberFormat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9" fillId="0" borderId="0" xfId="3" applyProtection="1"/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right" vertical="top"/>
    </xf>
    <xf numFmtId="44" fontId="1" fillId="0" borderId="0" xfId="1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5" fillId="6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5" fillId="3" borderId="0" xfId="0" applyFont="1" applyFill="1" applyAlignment="1" applyProtection="1">
      <alignment horizontal="left" vertical="center" wrapText="1"/>
    </xf>
    <xf numFmtId="0" fontId="0" fillId="2" borderId="0" xfId="0" applyFill="1" applyProtection="1"/>
    <xf numFmtId="0" fontId="5" fillId="5" borderId="2" xfId="0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44" fontId="1" fillId="0" borderId="3" xfId="1" applyFont="1" applyFill="1" applyBorder="1" applyAlignment="1" applyProtection="1">
      <alignment vertical="center"/>
    </xf>
    <xf numFmtId="9" fontId="0" fillId="0" borderId="0" xfId="2" applyFont="1" applyAlignment="1" applyProtection="1">
      <alignment vertical="top"/>
    </xf>
    <xf numFmtId="9" fontId="0" fillId="0" borderId="1" xfId="2" applyFont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9" fontId="0" fillId="0" borderId="0" xfId="2" applyFont="1" applyBorder="1" applyAlignment="1" applyProtection="1">
      <alignment vertical="top"/>
    </xf>
    <xf numFmtId="9" fontId="0" fillId="0" borderId="0" xfId="0" applyNumberFormat="1" applyAlignment="1" applyProtection="1">
      <alignment vertical="top"/>
    </xf>
    <xf numFmtId="4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right" vertical="top"/>
    </xf>
    <xf numFmtId="44" fontId="0" fillId="0" borderId="1" xfId="0" applyNumberFormat="1" applyBorder="1" applyAlignment="1" applyProtection="1">
      <alignment vertical="top"/>
    </xf>
    <xf numFmtId="44" fontId="0" fillId="0" borderId="0" xfId="0" applyNumberFormat="1" applyBorder="1" applyAlignment="1" applyProtection="1">
      <alignment vertical="top"/>
    </xf>
    <xf numFmtId="0" fontId="3" fillId="4" borderId="0" xfId="0" applyFont="1" applyFill="1" applyAlignment="1" applyProtection="1">
      <alignment vertical="top"/>
    </xf>
    <xf numFmtId="44" fontId="3" fillId="4" borderId="0" xfId="0" applyNumberFormat="1" applyFont="1" applyFill="1" applyBorder="1" applyAlignment="1" applyProtection="1">
      <alignment vertical="top"/>
    </xf>
    <xf numFmtId="44" fontId="0" fillId="2" borderId="3" xfId="1" applyFont="1" applyFill="1" applyBorder="1" applyAlignment="1" applyProtection="1">
      <alignment vertical="top"/>
      <protection locked="0"/>
    </xf>
    <xf numFmtId="44" fontId="0" fillId="2" borderId="0" xfId="1" applyFont="1" applyFill="1" applyAlignment="1" applyProtection="1">
      <alignment vertical="top"/>
      <protection locked="0"/>
    </xf>
    <xf numFmtId="44" fontId="0" fillId="6" borderId="0" xfId="1" applyFont="1" applyFill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ct.tdhca.state.tx.us/alligator/PostLogin.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40"/>
  <sheetViews>
    <sheetView tabSelected="1" zoomScale="80" zoomScaleNormal="80" workbookViewId="0">
      <selection activeCell="N12" sqref="N12"/>
    </sheetView>
  </sheetViews>
  <sheetFormatPr defaultRowHeight="14.4" x14ac:dyDescent="0.3"/>
  <cols>
    <col min="1" max="1" width="8.88671875" style="1"/>
    <col min="2" max="2" width="14.88671875" style="1" customWidth="1"/>
    <col min="3" max="3" width="58.5546875" style="1" customWidth="1"/>
    <col min="4" max="4" width="17.44140625" style="1" customWidth="1"/>
    <col min="5" max="5" width="2.88671875" style="1" customWidth="1"/>
    <col min="6" max="16384" width="8.88671875" style="1"/>
  </cols>
  <sheetData>
    <row r="2" spans="2:7" ht="21" x14ac:dyDescent="0.4">
      <c r="B2" s="50" t="s">
        <v>27</v>
      </c>
      <c r="C2" s="50"/>
      <c r="D2" s="50"/>
    </row>
    <row r="3" spans="2:7" ht="7.8" customHeight="1" x14ac:dyDescent="0.3">
      <c r="B3" s="9"/>
      <c r="C3" s="8"/>
      <c r="D3" s="8"/>
    </row>
    <row r="4" spans="2:7" ht="16.2" thickBot="1" x14ac:dyDescent="0.35">
      <c r="B4" s="2" t="s">
        <v>0</v>
      </c>
      <c r="C4" s="48"/>
      <c r="D4" s="8"/>
    </row>
    <row r="5" spans="2:7" ht="16.2" thickBot="1" x14ac:dyDescent="0.35">
      <c r="B5" s="3" t="s">
        <v>14</v>
      </c>
      <c r="C5" s="47"/>
      <c r="D5" s="8"/>
    </row>
    <row r="6" spans="2:7" ht="15.6" x14ac:dyDescent="0.3">
      <c r="B6" s="9"/>
      <c r="C6" s="8"/>
      <c r="D6" s="8"/>
    </row>
    <row r="7" spans="2:7" x14ac:dyDescent="0.3">
      <c r="B7" s="10" t="s">
        <v>19</v>
      </c>
      <c r="C7" s="10"/>
      <c r="D7" s="8"/>
    </row>
    <row r="8" spans="2:7" x14ac:dyDescent="0.3">
      <c r="B8" s="8"/>
      <c r="C8" s="8"/>
      <c r="D8" s="8"/>
    </row>
    <row r="9" spans="2:7" ht="15" thickBot="1" x14ac:dyDescent="0.35">
      <c r="B9" s="11" t="s">
        <v>21</v>
      </c>
      <c r="C9" s="12"/>
      <c r="D9" s="13"/>
      <c r="E9" s="4"/>
      <c r="F9" s="4"/>
    </row>
    <row r="10" spans="2:7" x14ac:dyDescent="0.3">
      <c r="B10" s="15" t="s">
        <v>22</v>
      </c>
      <c r="C10" s="16" t="s">
        <v>1</v>
      </c>
      <c r="D10" s="44">
        <v>500000</v>
      </c>
      <c r="E10" s="4"/>
      <c r="F10" s="4"/>
    </row>
    <row r="11" spans="2:7" x14ac:dyDescent="0.3">
      <c r="B11" s="17" t="s">
        <v>22</v>
      </c>
      <c r="C11" s="18" t="s">
        <v>15</v>
      </c>
      <c r="D11" s="45">
        <v>435000</v>
      </c>
      <c r="E11" s="4"/>
      <c r="F11" s="4"/>
    </row>
    <row r="12" spans="2:7" x14ac:dyDescent="0.3">
      <c r="B12" s="17" t="s">
        <v>22</v>
      </c>
      <c r="C12" s="18" t="s">
        <v>16</v>
      </c>
      <c r="D12" s="45">
        <v>65000</v>
      </c>
      <c r="E12" s="4"/>
      <c r="F12" s="4"/>
    </row>
    <row r="13" spans="2:7" x14ac:dyDescent="0.3">
      <c r="B13" s="19"/>
      <c r="C13" s="20" t="s">
        <v>17</v>
      </c>
      <c r="D13" s="21">
        <f>D12*0.4</f>
        <v>26000</v>
      </c>
      <c r="E13" s="4"/>
      <c r="F13" s="4"/>
    </row>
    <row r="14" spans="2:7" x14ac:dyDescent="0.3">
      <c r="B14" s="22"/>
      <c r="C14" s="20" t="s">
        <v>18</v>
      </c>
      <c r="D14" s="14"/>
      <c r="E14" s="4"/>
      <c r="F14" s="4"/>
      <c r="G14" s="1" t="s">
        <v>2</v>
      </c>
    </row>
    <row r="15" spans="2:7" x14ac:dyDescent="0.3">
      <c r="B15" s="22"/>
      <c r="C15" s="14"/>
      <c r="D15" s="14"/>
      <c r="E15" s="4"/>
      <c r="F15" s="4"/>
    </row>
    <row r="16" spans="2:7" ht="27.75" customHeight="1" x14ac:dyDescent="0.3">
      <c r="B16" s="49" t="s">
        <v>22</v>
      </c>
      <c r="C16" s="23" t="s">
        <v>24</v>
      </c>
      <c r="D16" s="46">
        <v>26000</v>
      </c>
      <c r="E16" s="4"/>
      <c r="F16" s="4"/>
    </row>
    <row r="17" spans="2:6" x14ac:dyDescent="0.3">
      <c r="B17" s="24"/>
      <c r="C17" s="25"/>
      <c r="D17" s="26"/>
      <c r="E17" s="4"/>
      <c r="F17" s="4"/>
    </row>
    <row r="18" spans="2:6" ht="28.5" customHeight="1" x14ac:dyDescent="0.3">
      <c r="B18" s="49" t="s">
        <v>22</v>
      </c>
      <c r="C18" s="27" t="s">
        <v>25</v>
      </c>
      <c r="D18" s="5">
        <v>150000</v>
      </c>
      <c r="E18" s="4"/>
      <c r="F18" s="4"/>
    </row>
    <row r="19" spans="2:6" ht="28.5" customHeight="1" thickBot="1" x14ac:dyDescent="0.35">
      <c r="B19" s="28"/>
      <c r="C19" s="29" t="s">
        <v>20</v>
      </c>
      <c r="D19" s="6">
        <v>50000</v>
      </c>
      <c r="E19" s="4"/>
      <c r="F19" s="4"/>
    </row>
    <row r="20" spans="2:6" ht="28.5" customHeight="1" x14ac:dyDescent="0.3">
      <c r="B20" s="30"/>
      <c r="C20" s="31" t="s">
        <v>23</v>
      </c>
      <c r="D20" s="32">
        <f>SUM(D18:D19)</f>
        <v>200000</v>
      </c>
      <c r="E20" s="4"/>
      <c r="F20" s="4"/>
    </row>
    <row r="21" spans="2:6" x14ac:dyDescent="0.3">
      <c r="B21" s="14"/>
      <c r="C21" s="14"/>
      <c r="D21" s="14"/>
      <c r="E21" s="4"/>
      <c r="F21" s="4"/>
    </row>
    <row r="22" spans="2:6" hidden="1" x14ac:dyDescent="0.3">
      <c r="B22" s="14" t="s">
        <v>11</v>
      </c>
      <c r="C22" s="14"/>
      <c r="D22" s="14"/>
      <c r="E22" s="4"/>
      <c r="F22" s="4"/>
    </row>
    <row r="23" spans="2:6" hidden="1" x14ac:dyDescent="0.3">
      <c r="B23" s="14"/>
      <c r="C23" s="14" t="s">
        <v>3</v>
      </c>
      <c r="D23" s="33">
        <f>ROUND(D$20/D$11,2)</f>
        <v>0.46</v>
      </c>
      <c r="E23" s="4"/>
      <c r="F23" s="4"/>
    </row>
    <row r="24" spans="2:6" hidden="1" x14ac:dyDescent="0.3">
      <c r="B24" s="14"/>
      <c r="C24" s="14" t="s">
        <v>4</v>
      </c>
      <c r="D24" s="33">
        <v>0.2</v>
      </c>
      <c r="E24" s="4"/>
      <c r="F24" s="4"/>
    </row>
    <row r="25" spans="2:6" hidden="1" x14ac:dyDescent="0.3">
      <c r="B25" s="14"/>
      <c r="C25" s="14" t="s">
        <v>12</v>
      </c>
      <c r="D25" s="34">
        <f>SUM(D23:D24)</f>
        <v>0.66</v>
      </c>
      <c r="E25" s="4"/>
      <c r="F25" s="4"/>
    </row>
    <row r="26" spans="2:6" hidden="1" x14ac:dyDescent="0.3">
      <c r="B26" s="14"/>
      <c r="C26" s="35" t="s">
        <v>8</v>
      </c>
      <c r="D26" s="36">
        <f>IF(D25&gt;=0.4,D25,0.4)</f>
        <v>0.66</v>
      </c>
      <c r="E26" s="4"/>
      <c r="F26" s="4"/>
    </row>
    <row r="27" spans="2:6" hidden="1" x14ac:dyDescent="0.3">
      <c r="B27" s="14"/>
      <c r="C27" s="14"/>
      <c r="D27" s="36"/>
      <c r="E27" s="4"/>
      <c r="F27" s="4"/>
    </row>
    <row r="28" spans="2:6" hidden="1" x14ac:dyDescent="0.3">
      <c r="B28" s="14"/>
      <c r="C28" s="14"/>
      <c r="D28" s="33"/>
      <c r="E28" s="4"/>
      <c r="F28" s="4"/>
    </row>
    <row r="29" spans="2:6" hidden="1" x14ac:dyDescent="0.3">
      <c r="B29" s="14" t="s">
        <v>9</v>
      </c>
      <c r="C29" s="14"/>
      <c r="D29" s="33"/>
      <c r="E29" s="4"/>
      <c r="F29" s="4"/>
    </row>
    <row r="30" spans="2:6" hidden="1" x14ac:dyDescent="0.3">
      <c r="B30" s="14"/>
      <c r="C30" s="14" t="s">
        <v>13</v>
      </c>
      <c r="D30" s="37">
        <f>D26</f>
        <v>0.66</v>
      </c>
      <c r="E30" s="4"/>
      <c r="F30" s="4"/>
    </row>
    <row r="31" spans="2:6" hidden="1" x14ac:dyDescent="0.3">
      <c r="B31" s="14"/>
      <c r="C31" s="14" t="s">
        <v>5</v>
      </c>
      <c r="D31" s="38">
        <f>D$12</f>
        <v>65000</v>
      </c>
      <c r="E31" s="4"/>
      <c r="F31" s="4"/>
    </row>
    <row r="32" spans="2:6" hidden="1" x14ac:dyDescent="0.3">
      <c r="B32" s="14"/>
      <c r="C32" s="39" t="s">
        <v>6</v>
      </c>
      <c r="D32" s="40">
        <f>D$30*D$31</f>
        <v>42900</v>
      </c>
      <c r="E32" s="4"/>
      <c r="F32" s="4"/>
    </row>
    <row r="33" spans="2:6" hidden="1" x14ac:dyDescent="0.3">
      <c r="B33" s="14"/>
      <c r="C33" s="14" t="s">
        <v>7</v>
      </c>
      <c r="D33" s="38">
        <f>D16</f>
        <v>26000</v>
      </c>
      <c r="E33" s="4"/>
      <c r="F33" s="4"/>
    </row>
    <row r="34" spans="2:6" hidden="1" x14ac:dyDescent="0.3">
      <c r="B34" s="14"/>
      <c r="C34" s="39" t="s">
        <v>10</v>
      </c>
      <c r="D34" s="40">
        <f>D$32-D$33</f>
        <v>16900</v>
      </c>
      <c r="E34" s="4"/>
      <c r="F34" s="4"/>
    </row>
    <row r="35" spans="2:6" hidden="1" x14ac:dyDescent="0.3">
      <c r="B35" s="14"/>
      <c r="C35" s="14"/>
      <c r="D35" s="41"/>
      <c r="E35" s="4"/>
      <c r="F35" s="4"/>
    </row>
    <row r="36" spans="2:6" x14ac:dyDescent="0.3">
      <c r="B36" s="14"/>
      <c r="C36" s="42" t="s">
        <v>26</v>
      </c>
      <c r="D36" s="43">
        <f>IF(D34&gt;0,D34,"Zero")</f>
        <v>16900</v>
      </c>
      <c r="E36" s="4"/>
      <c r="F36" s="4"/>
    </row>
    <row r="37" spans="2:6" x14ac:dyDescent="0.3">
      <c r="B37" s="14"/>
      <c r="C37" s="14"/>
      <c r="D37" s="41"/>
      <c r="E37" s="4"/>
      <c r="F37" s="4"/>
    </row>
    <row r="38" spans="2:6" x14ac:dyDescent="0.3">
      <c r="D38" s="7"/>
    </row>
    <row r="39" spans="2:6" x14ac:dyDescent="0.3">
      <c r="C39" s="1" t="s">
        <v>2</v>
      </c>
    </row>
    <row r="40" spans="2:6" x14ac:dyDescent="0.3">
      <c r="B40" s="1" t="s">
        <v>2</v>
      </c>
    </row>
  </sheetData>
  <mergeCells count="1">
    <mergeCell ref="B2:D2"/>
  </mergeCells>
  <hyperlinks>
    <hyperlink ref="B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 Draw Calculator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Shea</dc:creator>
  <cp:lastModifiedBy>Lauren Rabe</cp:lastModifiedBy>
  <dcterms:created xsi:type="dcterms:W3CDTF">2021-03-08T19:53:50Z</dcterms:created>
  <dcterms:modified xsi:type="dcterms:W3CDTF">2021-05-21T15:53:30Z</dcterms:modified>
</cp:coreProperties>
</file>